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worksheets/sheet6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 activeTab="5"/>
  </bookViews>
  <sheets>
    <sheet name="1.A)" sheetId="1" r:id="rId1"/>
    <sheet name="1.B)" sheetId="2" r:id="rId2"/>
    <sheet name="3.példa" sheetId="3" r:id="rId3"/>
    <sheet name="3.példa_ny" sheetId="6" r:id="rId4"/>
    <sheet name="4.A)" sheetId="4" r:id="rId5"/>
    <sheet name="4.B)" sheetId="5" r:id="rId6"/>
  </sheets>
  <calcPr calcId="125725"/>
</workbook>
</file>

<file path=xl/calcChain.xml><?xml version="1.0" encoding="utf-8"?>
<calcChain xmlns="http://schemas.openxmlformats.org/spreadsheetml/2006/main">
  <c r="G56" i="6"/>
  <c r="F56"/>
  <c r="E56"/>
  <c r="D56"/>
  <c r="C56"/>
  <c r="B56"/>
  <c r="K51" s="1"/>
  <c r="H54"/>
  <c r="H53"/>
  <c r="H52"/>
  <c r="H51"/>
  <c r="H50"/>
  <c r="H49"/>
  <c r="H48"/>
  <c r="H47"/>
  <c r="H46"/>
  <c r="H45"/>
  <c r="H44"/>
  <c r="H43"/>
  <c r="H56" s="1"/>
  <c r="K47" s="1"/>
  <c r="K55" s="1"/>
  <c r="G37"/>
  <c r="F37"/>
  <c r="E37"/>
  <c r="D37"/>
  <c r="C37"/>
  <c r="B37"/>
  <c r="K32" s="1"/>
  <c r="H35"/>
  <c r="H34"/>
  <c r="H33"/>
  <c r="H32"/>
  <c r="H31"/>
  <c r="H30"/>
  <c r="H29"/>
  <c r="H28"/>
  <c r="H27"/>
  <c r="H26"/>
  <c r="H25"/>
  <c r="H24"/>
  <c r="H37" s="1"/>
  <c r="K28" s="1"/>
  <c r="K36" s="1"/>
  <c r="H55" l="1"/>
  <c r="H36"/>
  <c r="B18"/>
  <c r="C18"/>
  <c r="D18"/>
  <c r="E18"/>
  <c r="F18"/>
  <c r="G18"/>
  <c r="H16"/>
  <c r="H15"/>
  <c r="H14"/>
  <c r="H13"/>
  <c r="H12"/>
  <c r="H11"/>
  <c r="H10"/>
  <c r="H9"/>
  <c r="H8"/>
  <c r="H7"/>
  <c r="H6"/>
  <c r="H5"/>
  <c r="G47" i="5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G50" s="1"/>
  <c r="G32"/>
  <c r="G29"/>
  <c r="G31"/>
  <c r="G26"/>
  <c r="G30"/>
  <c r="G24"/>
  <c r="G27"/>
  <c r="G25"/>
  <c r="G28"/>
  <c r="F15"/>
  <c r="E15"/>
  <c r="D15"/>
  <c r="C15"/>
  <c r="F14"/>
  <c r="E14"/>
  <c r="D14"/>
  <c r="C14"/>
  <c r="G12"/>
  <c r="G11"/>
  <c r="G10"/>
  <c r="G9"/>
  <c r="G8"/>
  <c r="G7"/>
  <c r="G6"/>
  <c r="G5"/>
  <c r="G4"/>
  <c r="F15" i="4"/>
  <c r="E15"/>
  <c r="D15"/>
  <c r="C15"/>
  <c r="F14"/>
  <c r="E14"/>
  <c r="D14"/>
  <c r="C14"/>
  <c r="G48"/>
  <c r="G33"/>
  <c r="G13"/>
  <c r="G47"/>
  <c r="G32"/>
  <c r="G12"/>
  <c r="G46"/>
  <c r="G31"/>
  <c r="G11"/>
  <c r="G45"/>
  <c r="G30"/>
  <c r="G10"/>
  <c r="G44"/>
  <c r="G29"/>
  <c r="G9"/>
  <c r="G43"/>
  <c r="G28"/>
  <c r="G8"/>
  <c r="G42"/>
  <c r="G27"/>
  <c r="G7"/>
  <c r="G41"/>
  <c r="G26"/>
  <c r="G6"/>
  <c r="G40"/>
  <c r="G25"/>
  <c r="G5"/>
  <c r="G39"/>
  <c r="G24"/>
  <c r="G4"/>
  <c r="H18" i="6" l="1"/>
  <c r="K9" s="1"/>
  <c r="K13"/>
  <c r="H17"/>
  <c r="H39" i="5"/>
  <c r="G35"/>
  <c r="G15"/>
  <c r="C19"/>
  <c r="H30"/>
  <c r="H29"/>
  <c r="H10"/>
  <c r="H4"/>
  <c r="H9"/>
  <c r="G14"/>
  <c r="H28"/>
  <c r="G50" i="4"/>
  <c r="C19"/>
  <c r="G15"/>
  <c r="H25" s="1"/>
  <c r="G14"/>
  <c r="G35"/>
  <c r="K17" i="6" l="1"/>
  <c r="H25" i="5"/>
  <c r="H6"/>
  <c r="I6" s="1"/>
  <c r="J6" s="1"/>
  <c r="H26"/>
  <c r="H32"/>
  <c r="H27"/>
  <c r="H11"/>
  <c r="H12"/>
  <c r="I12" s="1"/>
  <c r="H24"/>
  <c r="H31"/>
  <c r="H5"/>
  <c r="H7"/>
  <c r="H8"/>
  <c r="I8" s="1"/>
  <c r="J8" s="1"/>
  <c r="C18"/>
  <c r="K7"/>
  <c r="K9"/>
  <c r="K5"/>
  <c r="C17"/>
  <c r="C20" s="1"/>
  <c r="K12"/>
  <c r="K8"/>
  <c r="K4"/>
  <c r="K11"/>
  <c r="K10"/>
  <c r="K6"/>
  <c r="J7"/>
  <c r="I7"/>
  <c r="J5"/>
  <c r="I5"/>
  <c r="I9"/>
  <c r="J9" s="1"/>
  <c r="I4"/>
  <c r="J4" s="1"/>
  <c r="I10"/>
  <c r="J10" s="1"/>
  <c r="I11"/>
  <c r="J11" s="1"/>
  <c r="H8" i="4"/>
  <c r="H44"/>
  <c r="H48"/>
  <c r="H33"/>
  <c r="H10"/>
  <c r="I10" s="1"/>
  <c r="J10" s="1"/>
  <c r="H42"/>
  <c r="H27"/>
  <c r="I8"/>
  <c r="J8" s="1"/>
  <c r="C18"/>
  <c r="H13"/>
  <c r="H32"/>
  <c r="H45"/>
  <c r="H28"/>
  <c r="H41"/>
  <c r="H24"/>
  <c r="H47"/>
  <c r="H11"/>
  <c r="H30"/>
  <c r="H43"/>
  <c r="H7"/>
  <c r="H26"/>
  <c r="H39"/>
  <c r="H5"/>
  <c r="H9"/>
  <c r="K11"/>
  <c r="K7"/>
  <c r="C17"/>
  <c r="C20" s="1"/>
  <c r="K10"/>
  <c r="K6"/>
  <c r="K12"/>
  <c r="K8"/>
  <c r="K13"/>
  <c r="K9"/>
  <c r="K5"/>
  <c r="K4"/>
  <c r="H31"/>
  <c r="H46"/>
  <c r="H29"/>
  <c r="H40"/>
  <c r="H6"/>
  <c r="H12"/>
  <c r="H4"/>
  <c r="H15" i="5" l="1"/>
  <c r="J12"/>
  <c r="J15" s="1"/>
  <c r="J17" s="1"/>
  <c r="L10"/>
  <c r="M10" s="1"/>
  <c r="L12"/>
  <c r="M12" s="1"/>
  <c r="L6"/>
  <c r="M6" s="1"/>
  <c r="L8"/>
  <c r="M8" s="1"/>
  <c r="L9"/>
  <c r="M9" s="1"/>
  <c r="L4"/>
  <c r="M4" s="1"/>
  <c r="K15"/>
  <c r="L5"/>
  <c r="M5" s="1"/>
  <c r="M11"/>
  <c r="L11"/>
  <c r="L7"/>
  <c r="M7" s="1"/>
  <c r="I4" i="4"/>
  <c r="H15"/>
  <c r="J4"/>
  <c r="M5"/>
  <c r="L5"/>
  <c r="L12"/>
  <c r="M12" s="1"/>
  <c r="L7"/>
  <c r="M7" s="1"/>
  <c r="I13"/>
  <c r="J13" s="1"/>
  <c r="L4"/>
  <c r="K15"/>
  <c r="M4"/>
  <c r="L8"/>
  <c r="M8" s="1"/>
  <c r="I5"/>
  <c r="J5"/>
  <c r="J6"/>
  <c r="I6"/>
  <c r="L13"/>
  <c r="M13" s="1"/>
  <c r="M10"/>
  <c r="L10"/>
  <c r="I9"/>
  <c r="J9" s="1"/>
  <c r="I7"/>
  <c r="J7" s="1"/>
  <c r="I12"/>
  <c r="J12" s="1"/>
  <c r="M9"/>
  <c r="L9"/>
  <c r="L6"/>
  <c r="M6" s="1"/>
  <c r="L11"/>
  <c r="M11" s="1"/>
  <c r="I11"/>
  <c r="J11" s="1"/>
  <c r="M15" i="5" l="1"/>
  <c r="M17" s="1"/>
  <c r="M19"/>
  <c r="M15" i="4"/>
  <c r="M17" s="1"/>
  <c r="J15"/>
  <c r="J17" s="1"/>
  <c r="M19" l="1"/>
  <c r="K10" i="3" l="1"/>
  <c r="K8"/>
  <c r="K6"/>
  <c r="C16"/>
  <c r="D16"/>
  <c r="E16"/>
  <c r="F16"/>
  <c r="G16"/>
  <c r="H16"/>
  <c r="B16"/>
  <c r="H15"/>
  <c r="H4"/>
  <c r="H5"/>
  <c r="H6"/>
  <c r="H7"/>
  <c r="H8"/>
  <c r="H9"/>
  <c r="H10"/>
  <c r="H11"/>
  <c r="H12"/>
  <c r="H13"/>
  <c r="H14"/>
  <c r="H3"/>
  <c r="C8" i="2" l="1"/>
  <c r="C11" s="1"/>
  <c r="I7"/>
  <c r="H7"/>
  <c r="H6"/>
  <c r="I6" s="1"/>
  <c r="H5"/>
  <c r="I5" s="1"/>
  <c r="J5" s="1"/>
  <c r="H4"/>
  <c r="H5" i="1"/>
  <c r="I5" s="1"/>
  <c r="J5" s="1"/>
  <c r="H6"/>
  <c r="I6" s="1"/>
  <c r="J6" s="1"/>
  <c r="H7"/>
  <c r="I7" s="1"/>
  <c r="H4"/>
  <c r="I4" s="1"/>
  <c r="J4" s="1"/>
  <c r="C8"/>
  <c r="D6" s="1"/>
  <c r="E6" s="1"/>
  <c r="F6" s="1"/>
  <c r="H8" i="2" l="1"/>
  <c r="J7"/>
  <c r="I4"/>
  <c r="J4" s="1"/>
  <c r="J6"/>
  <c r="D7"/>
  <c r="D6"/>
  <c r="D5"/>
  <c r="D4"/>
  <c r="D5" i="1"/>
  <c r="E5" s="1"/>
  <c r="F5" s="1"/>
  <c r="D4"/>
  <c r="C11"/>
  <c r="D7"/>
  <c r="E7" s="1"/>
  <c r="F7" s="1"/>
  <c r="J7"/>
  <c r="J8" s="1"/>
  <c r="J9" s="1"/>
  <c r="H8"/>
  <c r="J8" i="2" l="1"/>
  <c r="J9" s="1"/>
  <c r="D8"/>
  <c r="E4"/>
  <c r="F4" s="1"/>
  <c r="E7"/>
  <c r="F7" s="1"/>
  <c r="E6"/>
  <c r="F6" s="1"/>
  <c r="E5"/>
  <c r="F5" s="1"/>
  <c r="D8" i="1"/>
  <c r="E4"/>
  <c r="F4" s="1"/>
  <c r="F8" s="1"/>
  <c r="F9" s="1"/>
  <c r="J10" s="1"/>
  <c r="F8" i="2" l="1"/>
  <c r="F9" s="1"/>
  <c r="J10" s="1"/>
</calcChain>
</file>

<file path=xl/comments1.xml><?xml version="1.0" encoding="utf-8"?>
<comments xmlns="http://schemas.openxmlformats.org/spreadsheetml/2006/main">
  <authors>
    <author>Edit</author>
  </authors>
  <commentLis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comments2.xml><?xml version="1.0" encoding="utf-8"?>
<comments xmlns="http://schemas.openxmlformats.org/spreadsheetml/2006/main">
  <authors>
    <author>Edit</author>
  </authors>
  <commentLis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sharedStrings.xml><?xml version="1.0" encoding="utf-8"?>
<sst xmlns="http://schemas.openxmlformats.org/spreadsheetml/2006/main" count="310" uniqueCount="88">
  <si>
    <t>H számítása</t>
  </si>
  <si>
    <r>
      <t>H</t>
    </r>
    <r>
      <rPr>
        <vertAlign val="subscript"/>
        <sz val="22"/>
        <color theme="1"/>
        <rFont val="Calibri"/>
        <family val="2"/>
        <charset val="238"/>
        <scheme val="minor"/>
      </rPr>
      <t>max</t>
    </r>
    <r>
      <rPr>
        <sz val="22"/>
        <color theme="1"/>
        <rFont val="Calibri"/>
        <family val="2"/>
        <charset val="238"/>
        <scheme val="minor"/>
      </rPr>
      <t xml:space="preserve"> számítása</t>
    </r>
  </si>
  <si>
    <t>Faj</t>
  </si>
  <si>
    <r>
      <t>N</t>
    </r>
    <r>
      <rPr>
        <b/>
        <vertAlign val="subscript"/>
        <sz val="22"/>
        <color rgb="FF0000FF"/>
        <rFont val="Calibri"/>
        <family val="2"/>
        <charset val="238"/>
        <scheme val="minor"/>
      </rPr>
      <t>i</t>
    </r>
  </si>
  <si>
    <r>
      <t>p</t>
    </r>
    <r>
      <rPr>
        <b/>
        <vertAlign val="subscript"/>
        <sz val="20"/>
        <color rgb="FF0000FF"/>
        <rFont val="Calibri"/>
        <family val="2"/>
        <charset val="238"/>
        <scheme val="minor"/>
      </rPr>
      <t>i</t>
    </r>
  </si>
  <si>
    <r>
      <t>ln p</t>
    </r>
    <r>
      <rPr>
        <b/>
        <vertAlign val="subscript"/>
        <sz val="20"/>
        <color rgb="FF0000FF"/>
        <rFont val="Calibri"/>
        <family val="2"/>
        <charset val="238"/>
        <scheme val="minor"/>
      </rPr>
      <t>i</t>
    </r>
  </si>
  <si>
    <r>
      <t>p</t>
    </r>
    <r>
      <rPr>
        <b/>
        <vertAlign val="subscript"/>
        <sz val="20"/>
        <color rgb="FF0000FF"/>
        <rFont val="Calibri"/>
        <family val="2"/>
        <charset val="238"/>
        <scheme val="minor"/>
      </rPr>
      <t>i</t>
    </r>
    <r>
      <rPr>
        <b/>
        <sz val="20"/>
        <color rgb="FF0000FF"/>
        <rFont val="Calibri"/>
        <family val="2"/>
        <charset val="238"/>
        <scheme val="minor"/>
      </rPr>
      <t xml:space="preserve"> * ln p</t>
    </r>
    <r>
      <rPr>
        <b/>
        <vertAlign val="subscript"/>
        <sz val="20"/>
        <color rgb="FF0000FF"/>
        <rFont val="Calibri"/>
        <family val="2"/>
        <charset val="238"/>
        <scheme val="minor"/>
      </rPr>
      <t>i</t>
    </r>
  </si>
  <si>
    <t>1/S</t>
  </si>
  <si>
    <t>ln 1/S</t>
  </si>
  <si>
    <t>1/S *  ln 1/S</t>
  </si>
  <si>
    <t>vörös tölgy</t>
  </si>
  <si>
    <t>kocsányos tölgy</t>
  </si>
  <si>
    <t>fehér akác</t>
  </si>
  <si>
    <t>mogyoró</t>
  </si>
  <si>
    <t>mezei juhar</t>
  </si>
  <si>
    <t>össz</t>
  </si>
  <si>
    <t>H=</t>
  </si>
  <si>
    <t>Hmax=</t>
  </si>
  <si>
    <t>E=</t>
  </si>
  <si>
    <t>S=</t>
  </si>
  <si>
    <t>N=</t>
  </si>
  <si>
    <t>A) terület</t>
  </si>
  <si>
    <t>korai juhar</t>
  </si>
  <si>
    <t>i</t>
  </si>
  <si>
    <r>
      <t>N</t>
    </r>
    <r>
      <rPr>
        <b/>
        <vertAlign val="subscript"/>
        <sz val="26"/>
        <color rgb="FF0000FF"/>
        <rFont val="Calibri"/>
        <family val="2"/>
        <charset val="238"/>
        <scheme val="minor"/>
      </rPr>
      <t>i</t>
    </r>
  </si>
  <si>
    <r>
      <t>p</t>
    </r>
    <r>
      <rPr>
        <b/>
        <vertAlign val="subscript"/>
        <sz val="26"/>
        <color rgb="FF0000FF"/>
        <rFont val="Calibri"/>
        <family val="2"/>
        <charset val="238"/>
        <scheme val="minor"/>
      </rPr>
      <t>i</t>
    </r>
  </si>
  <si>
    <r>
      <t>ln p</t>
    </r>
    <r>
      <rPr>
        <b/>
        <vertAlign val="subscript"/>
        <sz val="26"/>
        <color rgb="FF0000FF"/>
        <rFont val="Calibri"/>
        <family val="2"/>
        <charset val="238"/>
        <scheme val="minor"/>
      </rPr>
      <t>i</t>
    </r>
  </si>
  <si>
    <r>
      <t>p</t>
    </r>
    <r>
      <rPr>
        <b/>
        <vertAlign val="subscript"/>
        <sz val="26"/>
        <color rgb="FF0000FF"/>
        <rFont val="Calibri"/>
        <family val="2"/>
        <charset val="238"/>
        <scheme val="minor"/>
      </rPr>
      <t>i</t>
    </r>
    <r>
      <rPr>
        <b/>
        <sz val="26"/>
        <color rgb="FF0000FF"/>
        <rFont val="Calibri"/>
        <family val="2"/>
        <charset val="238"/>
        <scheme val="minor"/>
      </rPr>
      <t xml:space="preserve"> * ln p</t>
    </r>
    <r>
      <rPr>
        <b/>
        <vertAlign val="subscript"/>
        <sz val="26"/>
        <color rgb="FF0000FF"/>
        <rFont val="Calibri"/>
        <family val="2"/>
        <charset val="238"/>
        <scheme val="minor"/>
      </rPr>
      <t>i</t>
    </r>
  </si>
  <si>
    <t>1. példa</t>
  </si>
  <si>
    <t>1.példa</t>
  </si>
  <si>
    <t>B) terület</t>
  </si>
  <si>
    <t>fekete bodza</t>
  </si>
  <si>
    <t>hárs</t>
  </si>
  <si>
    <t xml:space="preserve">szil </t>
  </si>
  <si>
    <t>tatárjuhar</t>
  </si>
  <si>
    <t>hegyi juhar</t>
  </si>
  <si>
    <t>egybibés galagonya</t>
  </si>
  <si>
    <t>csíkos kecskerágó</t>
  </si>
  <si>
    <t>madárcseresznye</t>
  </si>
  <si>
    <t xml:space="preserve"> fehér nyár</t>
  </si>
  <si>
    <t>össz egyedszám : N</t>
  </si>
  <si>
    <t>1.kv</t>
  </si>
  <si>
    <t>2.kv</t>
  </si>
  <si>
    <t>3.kv</t>
  </si>
  <si>
    <t>4.kv</t>
  </si>
  <si>
    <t>5.kv</t>
  </si>
  <si>
    <t>6.kv</t>
  </si>
  <si>
    <t>S =</t>
  </si>
  <si>
    <r>
      <t>β</t>
    </r>
    <r>
      <rPr>
        <b/>
        <i/>
        <vertAlign val="subscript"/>
        <sz val="20"/>
        <color theme="1"/>
        <rFont val="Bell MT"/>
        <family val="1"/>
      </rPr>
      <t xml:space="preserve">W </t>
    </r>
    <r>
      <rPr>
        <b/>
        <sz val="20"/>
        <color theme="1"/>
        <rFont val="Bell MT"/>
        <family val="1"/>
      </rPr>
      <t>=</t>
    </r>
  </si>
  <si>
    <r>
      <t>N</t>
    </r>
    <r>
      <rPr>
        <b/>
        <vertAlign val="subscript"/>
        <sz val="20"/>
        <color theme="1"/>
        <rFont val="Calibri"/>
        <family val="2"/>
        <charset val="238"/>
        <scheme val="minor"/>
      </rPr>
      <t>i</t>
    </r>
  </si>
  <si>
    <t>3.példa</t>
  </si>
  <si>
    <r>
      <rPr>
        <b/>
        <i/>
        <sz val="18"/>
        <color rgb="FF000000"/>
        <rFont val="Arial"/>
        <family val="2"/>
        <charset val="238"/>
      </rPr>
      <t>S</t>
    </r>
    <r>
      <rPr>
        <b/>
        <i/>
        <vertAlign val="subscript"/>
        <sz val="18"/>
        <color rgb="FF000000"/>
        <rFont val="Arial"/>
        <family val="2"/>
        <charset val="238"/>
      </rPr>
      <t>kvad</t>
    </r>
    <r>
      <rPr>
        <b/>
        <sz val="18"/>
        <color rgb="FF000000"/>
        <rFont val="Arial"/>
        <family val="2"/>
        <charset val="238"/>
      </rPr>
      <t xml:space="preserve">, </t>
    </r>
    <r>
      <rPr>
        <b/>
        <i/>
        <sz val="18"/>
        <color rgb="FF000000"/>
        <rFont val="Arial"/>
        <family val="2"/>
        <charset val="238"/>
      </rPr>
      <t>S</t>
    </r>
  </si>
  <si>
    <r>
      <t>átlag S</t>
    </r>
    <r>
      <rPr>
        <b/>
        <i/>
        <vertAlign val="subscript"/>
        <sz val="20"/>
        <color theme="1"/>
        <rFont val="Times New Roman"/>
        <family val="1"/>
        <charset val="238"/>
      </rPr>
      <t xml:space="preserve">kvad </t>
    </r>
    <r>
      <rPr>
        <b/>
        <i/>
        <sz val="20"/>
        <color theme="1"/>
        <rFont val="Times New Roman"/>
        <family val="1"/>
        <charset val="238"/>
      </rPr>
      <t>=</t>
    </r>
  </si>
  <si>
    <t>A) Terület</t>
  </si>
  <si>
    <t>Egybibés galagonya</t>
  </si>
  <si>
    <t>Fehér akác</t>
  </si>
  <si>
    <t>Csíkos kecskerágó</t>
  </si>
  <si>
    <t>Fekete bodza</t>
  </si>
  <si>
    <t>Nyugati ostorfa</t>
  </si>
  <si>
    <t>Kocsányos tölgy</t>
  </si>
  <si>
    <t>Hegyi juhar</t>
  </si>
  <si>
    <t>Vöröstölgy</t>
  </si>
  <si>
    <t>Bálványfa</t>
  </si>
  <si>
    <t>Kései meggy</t>
  </si>
  <si>
    <r>
      <t>N</t>
    </r>
    <r>
      <rPr>
        <b/>
        <vertAlign val="subscript"/>
        <sz val="20"/>
        <rFont val="Times New Roman"/>
        <family val="1"/>
        <charset val="238"/>
      </rPr>
      <t>i</t>
    </r>
  </si>
  <si>
    <r>
      <t>H</t>
    </r>
    <r>
      <rPr>
        <b/>
        <vertAlign val="subscript"/>
        <sz val="20"/>
        <rFont val="Times New Roman"/>
        <family val="1"/>
        <charset val="238"/>
      </rPr>
      <t>max</t>
    </r>
    <r>
      <rPr>
        <b/>
        <sz val="20"/>
        <rFont val="Times New Roman"/>
        <family val="1"/>
        <charset val="238"/>
      </rPr>
      <t xml:space="preserve"> számítása</t>
    </r>
  </si>
  <si>
    <r>
      <t>Rendezés után (p</t>
    </r>
    <r>
      <rPr>
        <b/>
        <vertAlign val="subscript"/>
        <sz val="16"/>
        <rFont val="Times New Roman"/>
        <family val="1"/>
        <charset val="238"/>
      </rPr>
      <t>i</t>
    </r>
    <r>
      <rPr>
        <b/>
        <sz val="16"/>
        <rFont val="Times New Roman"/>
        <family val="1"/>
        <charset val="238"/>
      </rPr>
      <t xml:space="preserve"> szerint)</t>
    </r>
  </si>
  <si>
    <r>
      <t>p</t>
    </r>
    <r>
      <rPr>
        <b/>
        <vertAlign val="subscript"/>
        <sz val="14"/>
        <rFont val="Times New Roman"/>
        <family val="1"/>
        <charset val="238"/>
      </rPr>
      <t>i</t>
    </r>
  </si>
  <si>
    <r>
      <t>ln p</t>
    </r>
    <r>
      <rPr>
        <b/>
        <vertAlign val="subscript"/>
        <sz val="14"/>
        <rFont val="Times New Roman"/>
        <family val="1"/>
        <charset val="238"/>
      </rPr>
      <t>i</t>
    </r>
  </si>
  <si>
    <r>
      <t>p</t>
    </r>
    <r>
      <rPr>
        <b/>
        <vertAlign val="subscript"/>
        <sz val="14"/>
        <rFont val="Times New Roman"/>
        <family val="1"/>
        <charset val="238"/>
      </rPr>
      <t>i</t>
    </r>
    <r>
      <rPr>
        <b/>
        <sz val="14"/>
        <rFont val="Times New Roman"/>
        <family val="1"/>
        <charset val="238"/>
      </rPr>
      <t xml:space="preserve"> * ln p</t>
    </r>
    <r>
      <rPr>
        <b/>
        <vertAlign val="subscript"/>
        <sz val="14"/>
        <rFont val="Times New Roman"/>
        <family val="1"/>
        <charset val="238"/>
      </rPr>
      <t>i</t>
    </r>
  </si>
  <si>
    <t>ln(1/S)</t>
  </si>
  <si>
    <t>1/S * ln(1/S)</t>
  </si>
  <si>
    <r>
      <t>S</t>
    </r>
    <r>
      <rPr>
        <b/>
        <vertAlign val="subscript"/>
        <sz val="20"/>
        <rFont val="Times New Roman"/>
        <family val="1"/>
        <charset val="238"/>
      </rPr>
      <t>(kvadrátonként)</t>
    </r>
    <r>
      <rPr>
        <b/>
        <sz val="20"/>
        <rFont val="Times New Roman"/>
        <family val="1"/>
        <charset val="238"/>
      </rPr>
      <t>=</t>
    </r>
  </si>
  <si>
    <t>összeg:</t>
  </si>
  <si>
    <r>
      <t>N</t>
    </r>
    <r>
      <rPr>
        <vertAlign val="subscript"/>
        <sz val="16"/>
        <color indexed="55"/>
        <rFont val="Times New Roman"/>
        <family val="1"/>
        <charset val="238"/>
      </rPr>
      <t>(kvadrátonként)</t>
    </r>
    <r>
      <rPr>
        <sz val="16"/>
        <color indexed="55"/>
        <rFont val="Times New Roman"/>
        <family val="1"/>
        <charset val="238"/>
      </rPr>
      <t>=</t>
    </r>
  </si>
  <si>
    <r>
      <t>β</t>
    </r>
    <r>
      <rPr>
        <b/>
        <vertAlign val="subscript"/>
        <sz val="20"/>
        <rFont val="Times New Roman"/>
        <family val="1"/>
        <charset val="238"/>
      </rPr>
      <t>w</t>
    </r>
    <r>
      <rPr>
        <b/>
        <sz val="20"/>
        <rFont val="Times New Roman"/>
        <family val="1"/>
        <charset val="238"/>
      </rPr>
      <t>=</t>
    </r>
  </si>
  <si>
    <r>
      <t xml:space="preserve">átlag S </t>
    </r>
    <r>
      <rPr>
        <b/>
        <vertAlign val="subscript"/>
        <sz val="20"/>
        <rFont val="Times New Roman"/>
        <family val="1"/>
        <charset val="238"/>
      </rPr>
      <t>kvadr.</t>
    </r>
    <r>
      <rPr>
        <b/>
        <sz val="20"/>
        <rFont val="Times New Roman"/>
        <family val="1"/>
        <charset val="238"/>
      </rPr>
      <t>=</t>
    </r>
  </si>
  <si>
    <t>4. példa</t>
  </si>
  <si>
    <t>Madárcseresznye</t>
  </si>
  <si>
    <t>Korai juhar</t>
  </si>
  <si>
    <t>Szil</t>
  </si>
  <si>
    <t>B) Terület</t>
  </si>
  <si>
    <t>3. Példa</t>
  </si>
  <si>
    <t>A táblázat az E) erdőrészlet 6 kvadrátjában történt  fafelmérés összesített fajlistáját és egyedszámait tartalmazza.
Ezek alapján számítsuk ki a mozaikosságot ezen a területen!</t>
  </si>
  <si>
    <r>
      <t>N</t>
    </r>
    <r>
      <rPr>
        <b/>
        <vertAlign val="subscript"/>
        <sz val="14"/>
        <rFont val="Calibri"/>
        <family val="2"/>
        <charset val="238"/>
        <scheme val="minor"/>
      </rPr>
      <t>i</t>
    </r>
  </si>
  <si>
    <r>
      <t>átlag S</t>
    </r>
    <r>
      <rPr>
        <b/>
        <i/>
        <vertAlign val="subscript"/>
        <sz val="20"/>
        <rFont val="Times New Roman"/>
        <family val="1"/>
        <charset val="238"/>
      </rPr>
      <t xml:space="preserve">kvad </t>
    </r>
    <r>
      <rPr>
        <b/>
        <i/>
        <sz val="20"/>
        <rFont val="Times New Roman"/>
        <family val="1"/>
        <charset val="238"/>
      </rPr>
      <t>=</t>
    </r>
  </si>
  <si>
    <r>
      <t>β</t>
    </r>
    <r>
      <rPr>
        <b/>
        <i/>
        <vertAlign val="subscript"/>
        <sz val="20"/>
        <rFont val="Bell MT"/>
        <family val="1"/>
      </rPr>
      <t xml:space="preserve">W </t>
    </r>
    <r>
      <rPr>
        <b/>
        <sz val="20"/>
        <rFont val="Bell MT"/>
        <family val="1"/>
      </rPr>
      <t>=</t>
    </r>
  </si>
  <si>
    <r>
      <rPr>
        <b/>
        <i/>
        <sz val="14"/>
        <rFont val="Calibri"/>
        <family val="2"/>
        <charset val="238"/>
        <scheme val="minor"/>
      </rPr>
      <t>S</t>
    </r>
    <r>
      <rPr>
        <b/>
        <i/>
        <vertAlign val="subscript"/>
        <sz val="14"/>
        <rFont val="Calibri"/>
        <family val="2"/>
        <charset val="238"/>
        <scheme val="minor"/>
      </rPr>
      <t>kvad</t>
    </r>
    <r>
      <rPr>
        <b/>
        <sz val="14"/>
        <rFont val="Calibri"/>
        <family val="2"/>
        <charset val="238"/>
        <scheme val="minor"/>
      </rPr>
      <t xml:space="preserve">, </t>
    </r>
    <r>
      <rPr>
        <b/>
        <i/>
        <sz val="14"/>
        <rFont val="Calibri"/>
        <family val="2"/>
        <charset val="238"/>
        <scheme val="minor"/>
      </rPr>
      <t>S</t>
    </r>
  </si>
</sst>
</file>

<file path=xl/styles.xml><?xml version="1.0" encoding="utf-8"?>
<styleSheet xmlns="http://schemas.openxmlformats.org/spreadsheetml/2006/main">
  <fonts count="7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vertAlign val="subscript"/>
      <sz val="22"/>
      <color theme="1"/>
      <name val="Calibri"/>
      <family val="2"/>
      <charset val="238"/>
      <scheme val="minor"/>
    </font>
    <font>
      <b/>
      <sz val="22"/>
      <color rgb="FF0000FF"/>
      <name val="Calibri"/>
      <family val="2"/>
      <charset val="238"/>
      <scheme val="minor"/>
    </font>
    <font>
      <b/>
      <vertAlign val="subscript"/>
      <sz val="22"/>
      <color rgb="FF0000FF"/>
      <name val="Calibri"/>
      <family val="2"/>
      <charset val="238"/>
      <scheme val="minor"/>
    </font>
    <font>
      <b/>
      <sz val="20"/>
      <color rgb="FF0000FF"/>
      <name val="Calibri"/>
      <family val="2"/>
      <charset val="238"/>
      <scheme val="minor"/>
    </font>
    <font>
      <b/>
      <vertAlign val="subscript"/>
      <sz val="20"/>
      <color rgb="FF0000FF"/>
      <name val="Calibri"/>
      <family val="2"/>
      <charset val="238"/>
      <scheme val="minor"/>
    </font>
    <font>
      <sz val="22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26"/>
      <color rgb="FF0000FF"/>
      <name val="Calibri"/>
      <family val="2"/>
      <charset val="238"/>
      <scheme val="minor"/>
    </font>
    <font>
      <b/>
      <vertAlign val="subscript"/>
      <sz val="26"/>
      <color rgb="FF0000FF"/>
      <name val="Calibri"/>
      <family val="2"/>
      <charset val="238"/>
      <scheme val="minor"/>
    </font>
    <font>
      <sz val="26"/>
      <color rgb="FF0000FF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b/>
      <i/>
      <sz val="18"/>
      <color rgb="FF000000"/>
      <name val="Arial"/>
      <family val="2"/>
      <charset val="238"/>
    </font>
    <font>
      <b/>
      <i/>
      <sz val="20"/>
      <color theme="1"/>
      <name val="Times New Roman"/>
      <family val="1"/>
      <charset val="238"/>
    </font>
    <font>
      <b/>
      <i/>
      <vertAlign val="subscript"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20"/>
      <color theme="1"/>
      <name val="Bell MT"/>
      <family val="1"/>
    </font>
    <font>
      <b/>
      <i/>
      <vertAlign val="subscript"/>
      <sz val="20"/>
      <color theme="1"/>
      <name val="Bell MT"/>
      <family val="1"/>
    </font>
    <font>
      <b/>
      <sz val="20"/>
      <color theme="1"/>
      <name val="Bell MT"/>
      <family val="1"/>
    </font>
    <font>
      <b/>
      <sz val="20"/>
      <color theme="1"/>
      <name val="Calibri"/>
      <family val="2"/>
      <charset val="238"/>
      <scheme val="minor"/>
    </font>
    <font>
      <b/>
      <vertAlign val="subscript"/>
      <sz val="20"/>
      <color theme="1"/>
      <name val="Calibri"/>
      <family val="2"/>
      <charset val="238"/>
      <scheme val="minor"/>
    </font>
    <font>
      <b/>
      <i/>
      <vertAlign val="subscript"/>
      <sz val="18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sz val="16"/>
      <color theme="0" tint="-0.34998626667073579"/>
      <name val="Times New Roman"/>
      <family val="1"/>
      <charset val="238"/>
    </font>
    <font>
      <b/>
      <sz val="20"/>
      <name val="Times New Roman"/>
      <family val="1"/>
      <charset val="238"/>
    </font>
    <font>
      <b/>
      <vertAlign val="subscript"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vertAlign val="subscript"/>
      <sz val="16"/>
      <color indexed="55"/>
      <name val="Times New Roman"/>
      <family val="1"/>
      <charset val="238"/>
    </font>
    <font>
      <sz val="16"/>
      <color indexed="55"/>
      <name val="Times New Roman"/>
      <family val="1"/>
      <charset val="238"/>
    </font>
    <font>
      <sz val="14"/>
      <color theme="0" tint="-0.34998626667073579"/>
      <name val="Times New Roman"/>
      <family val="1"/>
      <charset val="238"/>
    </font>
    <font>
      <sz val="1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vertAlign val="subscript"/>
      <sz val="9"/>
      <color indexed="10"/>
      <name val="Tahoma"/>
      <family val="2"/>
      <charset val="238"/>
    </font>
    <font>
      <b/>
      <sz val="16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Arial Narrow"/>
      <family val="2"/>
      <charset val="238"/>
    </font>
    <font>
      <sz val="18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20"/>
      <name val="Times New Roman"/>
      <family val="1"/>
      <charset val="238"/>
    </font>
    <font>
      <sz val="20"/>
      <color theme="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vertAlign val="subscript"/>
      <sz val="14"/>
      <name val="Calibri"/>
      <family val="2"/>
      <charset val="238"/>
      <scheme val="minor"/>
    </font>
    <font>
      <b/>
      <i/>
      <sz val="20"/>
      <name val="Times New Roman"/>
      <family val="1"/>
      <charset val="238"/>
    </font>
    <font>
      <b/>
      <i/>
      <vertAlign val="subscript"/>
      <sz val="20"/>
      <name val="Times New Roman"/>
      <family val="1"/>
      <charset val="238"/>
    </font>
    <font>
      <b/>
      <i/>
      <sz val="20"/>
      <name val="Bell MT"/>
      <family val="1"/>
    </font>
    <font>
      <b/>
      <i/>
      <vertAlign val="subscript"/>
      <sz val="20"/>
      <name val="Bell MT"/>
      <family val="1"/>
    </font>
    <font>
      <b/>
      <sz val="20"/>
      <name val="Bell MT"/>
      <family val="1"/>
    </font>
    <font>
      <b/>
      <i/>
      <sz val="14"/>
      <name val="Calibri"/>
      <family val="2"/>
      <charset val="238"/>
      <scheme val="minor"/>
    </font>
    <font>
      <b/>
      <i/>
      <vertAlign val="subscript"/>
      <sz val="14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6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4" fillId="0" borderId="0" xfId="0" applyFont="1"/>
    <xf numFmtId="0" fontId="0" fillId="0" borderId="0" xfId="0" applyFont="1"/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4" fillId="0" borderId="0" xfId="0" applyFont="1" applyFill="1"/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4" fillId="0" borderId="20" xfId="0" applyFont="1" applyBorder="1" applyAlignment="1"/>
    <xf numFmtId="0" fontId="15" fillId="0" borderId="0" xfId="0" applyFont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9" xfId="0" applyFont="1" applyBorder="1"/>
    <xf numFmtId="0" fontId="24" fillId="4" borderId="7" xfId="0" applyFont="1" applyFill="1" applyBorder="1"/>
    <xf numFmtId="0" fontId="24" fillId="3" borderId="9" xfId="0" applyFont="1" applyFill="1" applyBorder="1" applyAlignment="1">
      <alignment horizontal="left" readingOrder="1"/>
    </xf>
    <xf numFmtId="0" fontId="26" fillId="0" borderId="0" xfId="0" applyFont="1"/>
    <xf numFmtId="0" fontId="26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5" borderId="9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0" fontId="33" fillId="4" borderId="7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center"/>
    </xf>
    <xf numFmtId="0" fontId="33" fillId="6" borderId="9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0" xfId="0" applyFont="1"/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23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3" xfId="0" applyFont="1" applyBorder="1"/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/>
    <xf numFmtId="0" fontId="43" fillId="8" borderId="27" xfId="0" applyFont="1" applyFill="1" applyBorder="1" applyAlignment="1">
      <alignment horizontal="center" vertical="center"/>
    </xf>
    <xf numFmtId="0" fontId="43" fillId="8" borderId="32" xfId="0" applyFont="1" applyFill="1" applyBorder="1" applyAlignment="1">
      <alignment horizontal="center" vertical="center"/>
    </xf>
    <xf numFmtId="0" fontId="43" fillId="8" borderId="37" xfId="0" applyFont="1" applyFill="1" applyBorder="1" applyAlignment="1">
      <alignment horizontal="center" vertical="center"/>
    </xf>
    <xf numFmtId="0" fontId="43" fillId="8" borderId="42" xfId="0" applyFont="1" applyFill="1" applyBorder="1" applyAlignment="1">
      <alignment horizontal="center" vertical="center"/>
    </xf>
    <xf numFmtId="0" fontId="43" fillId="9" borderId="4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0" fillId="0" borderId="45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45" fillId="0" borderId="25" xfId="0" applyFont="1" applyBorder="1" applyAlignment="1">
      <alignment horizontal="left" vertical="center"/>
    </xf>
    <xf numFmtId="0" fontId="45" fillId="0" borderId="28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vertical="center" wrapText="1"/>
    </xf>
    <xf numFmtId="0" fontId="45" fillId="0" borderId="49" xfId="0" applyFont="1" applyFill="1" applyBorder="1" applyAlignment="1">
      <alignment horizontal="center" vertical="center" wrapText="1"/>
    </xf>
    <xf numFmtId="0" fontId="45" fillId="0" borderId="28" xfId="0" quotePrefix="1" applyFont="1" applyFill="1" applyBorder="1" applyAlignment="1">
      <alignment horizontal="center" vertical="center" wrapText="1"/>
    </xf>
    <xf numFmtId="0" fontId="47" fillId="0" borderId="0" xfId="0" applyFont="1" applyBorder="1"/>
    <xf numFmtId="0" fontId="47" fillId="0" borderId="0" xfId="0" applyFont="1"/>
    <xf numFmtId="0" fontId="48" fillId="0" borderId="29" xfId="0" applyFont="1" applyBorder="1" applyAlignment="1">
      <alignment horizontal="center" vertical="center"/>
    </xf>
    <xf numFmtId="0" fontId="47" fillId="0" borderId="30" xfId="0" applyFont="1" applyBorder="1" applyAlignment="1">
      <alignment vertical="center"/>
    </xf>
    <xf numFmtId="0" fontId="39" fillId="0" borderId="7" xfId="0" applyFont="1" applyBorder="1"/>
    <xf numFmtId="0" fontId="39" fillId="0" borderId="50" xfId="0" applyFont="1" applyBorder="1"/>
    <xf numFmtId="0" fontId="39" fillId="0" borderId="33" xfId="0" applyFont="1" applyBorder="1" applyAlignment="1">
      <alignment horizontal="center"/>
    </xf>
    <xf numFmtId="0" fontId="48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vertical="center"/>
    </xf>
    <xf numFmtId="0" fontId="39" fillId="0" borderId="38" xfId="0" applyFont="1" applyBorder="1"/>
    <xf numFmtId="0" fontId="39" fillId="0" borderId="9" xfId="0" applyFont="1" applyBorder="1"/>
    <xf numFmtId="0" fontId="39" fillId="0" borderId="51" xfId="0" applyFont="1" applyBorder="1"/>
    <xf numFmtId="0" fontId="39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 vertical="center"/>
    </xf>
    <xf numFmtId="0" fontId="47" fillId="0" borderId="40" xfId="0" applyFont="1" applyBorder="1" applyAlignment="1">
      <alignment vertical="center"/>
    </xf>
    <xf numFmtId="0" fontId="52" fillId="0" borderId="30" xfId="0" applyFont="1" applyBorder="1"/>
    <xf numFmtId="0" fontId="40" fillId="0" borderId="0" xfId="0" applyFont="1" applyFill="1" applyBorder="1" applyAlignment="1"/>
    <xf numFmtId="0" fontId="39" fillId="0" borderId="0" xfId="0" applyFont="1" applyFill="1" applyBorder="1"/>
    <xf numFmtId="0" fontId="43" fillId="12" borderId="60" xfId="0" applyFont="1" applyFill="1" applyBorder="1"/>
    <xf numFmtId="0" fontId="43" fillId="12" borderId="46" xfId="0" applyFont="1" applyFill="1" applyBorder="1"/>
    <xf numFmtId="0" fontId="43" fillId="12" borderId="44" xfId="0" applyFont="1" applyFill="1" applyBorder="1"/>
    <xf numFmtId="0" fontId="43" fillId="0" borderId="0" xfId="0" applyFont="1" applyFill="1" applyBorder="1" applyAlignment="1">
      <alignment horizontal="right"/>
    </xf>
    <xf numFmtId="0" fontId="43" fillId="0" borderId="60" xfId="0" applyFont="1" applyFill="1" applyBorder="1"/>
    <xf numFmtId="0" fontId="39" fillId="0" borderId="0" xfId="0" applyFont="1" applyFill="1"/>
    <xf numFmtId="0" fontId="43" fillId="9" borderId="63" xfId="0" applyFont="1" applyFill="1" applyBorder="1" applyAlignment="1">
      <alignment horizontal="right"/>
    </xf>
    <xf numFmtId="0" fontId="43" fillId="0" borderId="0" xfId="0" applyFont="1" applyFill="1" applyBorder="1"/>
    <xf numFmtId="0" fontId="43" fillId="12" borderId="46" xfId="0" applyFont="1" applyFill="1" applyBorder="1" applyAlignment="1">
      <alignment horizontal="center"/>
    </xf>
    <xf numFmtId="0" fontId="43" fillId="12" borderId="47" xfId="0" applyFont="1" applyFill="1" applyBorder="1" applyAlignment="1">
      <alignment horizontal="left"/>
    </xf>
    <xf numFmtId="0" fontId="38" fillId="0" borderId="0" xfId="0" applyFont="1" applyFill="1"/>
    <xf numFmtId="0" fontId="38" fillId="0" borderId="0" xfId="0" applyFont="1" applyFill="1" applyBorder="1"/>
    <xf numFmtId="0" fontId="56" fillId="0" borderId="30" xfId="0" applyFont="1" applyFill="1" applyBorder="1" applyAlignment="1">
      <alignment horizontal="center"/>
    </xf>
    <xf numFmtId="0" fontId="57" fillId="0" borderId="57" xfId="0" applyFont="1" applyBorder="1" applyAlignment="1">
      <alignment horizontal="center"/>
    </xf>
    <xf numFmtId="0" fontId="57" fillId="0" borderId="57" xfId="0" applyFont="1" applyFill="1" applyBorder="1" applyAlignment="1">
      <alignment horizontal="center"/>
    </xf>
    <xf numFmtId="0" fontId="43" fillId="12" borderId="59" xfId="0" applyFont="1" applyFill="1" applyBorder="1" applyAlignment="1">
      <alignment horizontal="right"/>
    </xf>
    <xf numFmtId="0" fontId="43" fillId="12" borderId="61" xfId="0" applyFont="1" applyFill="1" applyBorder="1" applyAlignment="1">
      <alignment horizontal="left"/>
    </xf>
    <xf numFmtId="0" fontId="36" fillId="0" borderId="57" xfId="0" applyFont="1" applyBorder="1" applyAlignment="1">
      <alignment horizontal="center"/>
    </xf>
    <xf numFmtId="0" fontId="58" fillId="0" borderId="0" xfId="0" applyFont="1" applyAlignment="1">
      <alignment vertical="center"/>
    </xf>
    <xf numFmtId="0" fontId="45" fillId="0" borderId="30" xfId="0" applyFont="1" applyBorder="1" applyAlignment="1">
      <alignment vertical="center"/>
    </xf>
    <xf numFmtId="0" fontId="45" fillId="0" borderId="35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38" fillId="0" borderId="0" xfId="0" applyFont="1" applyBorder="1"/>
    <xf numFmtId="0" fontId="40" fillId="0" borderId="23" xfId="0" applyFont="1" applyBorder="1" applyAlignment="1">
      <alignment vertical="center" wrapText="1"/>
    </xf>
    <xf numFmtId="0" fontId="43" fillId="7" borderId="56" xfId="0" applyFont="1" applyFill="1" applyBorder="1" applyAlignment="1">
      <alignment horizontal="center"/>
    </xf>
    <xf numFmtId="0" fontId="43" fillId="3" borderId="52" xfId="0" applyFont="1" applyFill="1" applyBorder="1" applyAlignment="1">
      <alignment horizontal="right"/>
    </xf>
    <xf numFmtId="0" fontId="43" fillId="3" borderId="53" xfId="0" applyFont="1" applyFill="1" applyBorder="1" applyAlignment="1">
      <alignment horizontal="center"/>
    </xf>
    <xf numFmtId="0" fontId="43" fillId="3" borderId="54" xfId="0" applyFont="1" applyFill="1" applyBorder="1" applyAlignment="1">
      <alignment horizontal="center"/>
    </xf>
    <xf numFmtId="0" fontId="43" fillId="3" borderId="55" xfId="0" applyFont="1" applyFill="1" applyBorder="1" applyAlignment="1">
      <alignment horizontal="center"/>
    </xf>
    <xf numFmtId="0" fontId="43" fillId="4" borderId="42" xfId="0" applyFont="1" applyFill="1" applyBorder="1" applyAlignment="1">
      <alignment horizontal="center"/>
    </xf>
    <xf numFmtId="0" fontId="42" fillId="5" borderId="39" xfId="0" applyFont="1" applyFill="1" applyBorder="1" applyAlignment="1">
      <alignment horizontal="right"/>
    </xf>
    <xf numFmtId="0" fontId="51" fillId="5" borderId="43" xfId="0" applyFont="1" applyFill="1" applyBorder="1" applyAlignment="1">
      <alignment horizontal="center"/>
    </xf>
    <xf numFmtId="0" fontId="51" fillId="5" borderId="40" xfId="0" applyFont="1" applyFill="1" applyBorder="1" applyAlignment="1">
      <alignment horizontal="center"/>
    </xf>
    <xf numFmtId="0" fontId="51" fillId="5" borderId="41" xfId="0" applyFont="1" applyFill="1" applyBorder="1" applyAlignment="1">
      <alignment horizontal="center"/>
    </xf>
    <xf numFmtId="0" fontId="43" fillId="7" borderId="58" xfId="0" applyFont="1" applyFill="1" applyBorder="1" applyAlignment="1">
      <alignment horizontal="right"/>
    </xf>
    <xf numFmtId="0" fontId="43" fillId="7" borderId="64" xfId="0" applyFont="1" applyFill="1" applyBorder="1" applyAlignment="1"/>
    <xf numFmtId="0" fontId="43" fillId="4" borderId="62" xfId="0" applyFont="1" applyFill="1" applyBorder="1" applyAlignment="1">
      <alignment horizontal="right"/>
    </xf>
    <xf numFmtId="0" fontId="43" fillId="4" borderId="51" xfId="0" applyFont="1" applyFill="1" applyBorder="1" applyAlignment="1"/>
    <xf numFmtId="0" fontId="43" fillId="3" borderId="46" xfId="0" applyFont="1" applyFill="1" applyBorder="1" applyAlignment="1">
      <alignment horizontal="right"/>
    </xf>
    <xf numFmtId="0" fontId="59" fillId="9" borderId="65" xfId="0" applyFont="1" applyFill="1" applyBorder="1" applyAlignment="1"/>
    <xf numFmtId="0" fontId="39" fillId="0" borderId="33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3" fillId="8" borderId="52" xfId="0" applyFont="1" applyFill="1" applyBorder="1" applyAlignment="1">
      <alignment horizontal="right" vertical="center"/>
    </xf>
    <xf numFmtId="0" fontId="43" fillId="8" borderId="53" xfId="0" applyFont="1" applyFill="1" applyBorder="1" applyAlignment="1">
      <alignment horizontal="center" vertical="center"/>
    </xf>
    <xf numFmtId="0" fontId="43" fillId="8" borderId="54" xfId="0" applyFont="1" applyFill="1" applyBorder="1" applyAlignment="1">
      <alignment horizontal="center" vertical="center"/>
    </xf>
    <xf numFmtId="0" fontId="43" fillId="8" borderId="55" xfId="0" applyFont="1" applyFill="1" applyBorder="1" applyAlignment="1">
      <alignment horizontal="center" vertical="center"/>
    </xf>
    <xf numFmtId="0" fontId="43" fillId="9" borderId="56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0" fillId="8" borderId="39" xfId="0" applyFont="1" applyFill="1" applyBorder="1" applyAlignment="1">
      <alignment horizontal="center" vertical="center"/>
    </xf>
    <xf numFmtId="0" fontId="51" fillId="8" borderId="43" xfId="0" applyFont="1" applyFill="1" applyBorder="1" applyAlignment="1">
      <alignment horizontal="center" vertical="center"/>
    </xf>
    <xf numFmtId="0" fontId="51" fillId="8" borderId="40" xfId="0" applyFont="1" applyFill="1" applyBorder="1" applyAlignment="1">
      <alignment horizontal="center" vertical="center"/>
    </xf>
    <xf numFmtId="0" fontId="51" fillId="8" borderId="41" xfId="0" applyFont="1" applyFill="1" applyBorder="1" applyAlignment="1">
      <alignment horizontal="center" vertical="center"/>
    </xf>
    <xf numFmtId="0" fontId="59" fillId="3" borderId="49" xfId="0" applyFont="1" applyFill="1" applyBorder="1" applyAlignment="1"/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60" fillId="0" borderId="9" xfId="0" applyFont="1" applyBorder="1"/>
    <xf numFmtId="0" fontId="60" fillId="0" borderId="9" xfId="0" applyFont="1" applyBorder="1" applyAlignment="1">
      <alignment horizontal="left" readingOrder="1"/>
    </xf>
    <xf numFmtId="0" fontId="60" fillId="0" borderId="14" xfId="0" applyFont="1" applyBorder="1" applyAlignment="1">
      <alignment horizontal="left" readingOrder="1"/>
    </xf>
    <xf numFmtId="0" fontId="62" fillId="0" borderId="9" xfId="0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/>
    </xf>
    <xf numFmtId="0" fontId="67" fillId="0" borderId="0" xfId="0" applyFont="1" applyFill="1" applyAlignment="1">
      <alignment horizontal="center"/>
    </xf>
    <xf numFmtId="0" fontId="66" fillId="0" borderId="0" xfId="0" applyFont="1" applyFill="1"/>
    <xf numFmtId="0" fontId="68" fillId="0" borderId="0" xfId="0" applyFont="1" applyFill="1" applyBorder="1" applyAlignment="1">
      <alignment horizontal="left" vertical="top" wrapText="1"/>
    </xf>
    <xf numFmtId="0" fontId="67" fillId="0" borderId="9" xfId="0" applyFont="1" applyFill="1" applyBorder="1" applyAlignment="1">
      <alignment vertical="center"/>
    </xf>
    <xf numFmtId="0" fontId="67" fillId="0" borderId="9" xfId="0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center"/>
    </xf>
    <xf numFmtId="0" fontId="66" fillId="0" borderId="9" xfId="0" applyFont="1" applyFill="1" applyBorder="1" applyAlignment="1">
      <alignment vertical="center"/>
    </xf>
    <xf numFmtId="0" fontId="66" fillId="0" borderId="9" xfId="0" applyFont="1" applyFill="1" applyBorder="1" applyAlignment="1">
      <alignment horizontal="center" vertical="center"/>
    </xf>
    <xf numFmtId="0" fontId="66" fillId="0" borderId="4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66" fillId="0" borderId="9" xfId="0" applyFont="1" applyFill="1" applyBorder="1" applyAlignment="1">
      <alignment horizontal="left" vertical="center"/>
    </xf>
    <xf numFmtId="0" fontId="70" fillId="0" borderId="66" xfId="0" applyFont="1" applyFill="1" applyBorder="1" applyAlignment="1"/>
    <xf numFmtId="0" fontId="63" fillId="0" borderId="0" xfId="0" applyFont="1" applyFill="1"/>
    <xf numFmtId="0" fontId="70" fillId="0" borderId="0" xfId="0" applyFont="1" applyFill="1" applyAlignment="1">
      <alignment horizontal="center"/>
    </xf>
    <xf numFmtId="0" fontId="70" fillId="0" borderId="0" xfId="0" applyFont="1" applyFill="1"/>
    <xf numFmtId="0" fontId="70" fillId="0" borderId="0" xfId="0" applyFont="1" applyFill="1" applyAlignment="1">
      <alignment horizontal="right"/>
    </xf>
    <xf numFmtId="0" fontId="66" fillId="0" borderId="14" xfId="0" applyFont="1" applyFill="1" applyBorder="1" applyAlignment="1">
      <alignment horizontal="left" vertical="center"/>
    </xf>
    <xf numFmtId="0" fontId="66" fillId="0" borderId="14" xfId="0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center" vertical="center"/>
    </xf>
    <xf numFmtId="0" fontId="65" fillId="0" borderId="13" xfId="0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vertical="center"/>
    </xf>
    <xf numFmtId="0" fontId="61" fillId="0" borderId="7" xfId="0" applyFont="1" applyFill="1" applyBorder="1" applyAlignment="1">
      <alignment horizontal="center" vertical="center"/>
    </xf>
    <xf numFmtId="0" fontId="61" fillId="0" borderId="16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61" fillId="0" borderId="9" xfId="0" applyFont="1" applyFill="1" applyBorder="1" applyAlignment="1">
      <alignment horizontal="left" vertical="center"/>
    </xf>
    <xf numFmtId="0" fontId="43" fillId="0" borderId="0" xfId="0" applyFont="1" applyFill="1"/>
    <xf numFmtId="0" fontId="67" fillId="0" borderId="0" xfId="0" applyFont="1" applyFill="1" applyAlignment="1">
      <alignment wrapText="1"/>
    </xf>
    <xf numFmtId="0" fontId="63" fillId="0" borderId="0" xfId="0" applyFont="1" applyFill="1" applyAlignment="1">
      <alignment horizontal="left"/>
    </xf>
    <xf numFmtId="0" fontId="66" fillId="0" borderId="0" xfId="0" applyFont="1" applyFill="1" applyAlignment="1">
      <alignment horizontal="left"/>
    </xf>
    <xf numFmtId="0" fontId="65" fillId="0" borderId="0" xfId="0" applyFont="1" applyFill="1" applyBorder="1" applyAlignment="1">
      <alignment horizontal="left" vertical="top" wrapText="1"/>
    </xf>
    <xf numFmtId="0" fontId="64" fillId="0" borderId="0" xfId="0" applyFont="1" applyFill="1" applyAlignment="1">
      <alignment horizontal="left"/>
    </xf>
    <xf numFmtId="0" fontId="52" fillId="0" borderId="3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0" fillId="0" borderId="66" xfId="0" applyFont="1" applyFill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64" fillId="0" borderId="0" xfId="0" applyFont="1" applyFill="1" applyAlignment="1">
      <alignment horizontal="left"/>
    </xf>
    <xf numFmtId="0" fontId="72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left" vertical="center"/>
    </xf>
    <xf numFmtId="0" fontId="66" fillId="0" borderId="0" xfId="0" applyFont="1" applyFill="1" applyBorder="1" applyAlignment="1">
      <alignment horizontal="left" vertical="top" wrapText="1"/>
    </xf>
    <xf numFmtId="0" fontId="70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left" vertical="center"/>
    </xf>
    <xf numFmtId="0" fontId="63" fillId="0" borderId="0" xfId="0" applyFont="1" applyFill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43" fillId="10" borderId="46" xfId="0" applyFont="1" applyFill="1" applyBorder="1" applyAlignment="1">
      <alignment horizontal="center" vertical="center"/>
    </xf>
    <xf numFmtId="0" fontId="43" fillId="10" borderId="44" xfId="0" applyFont="1" applyFill="1" applyBorder="1" applyAlignment="1">
      <alignment horizontal="center" vertical="center"/>
    </xf>
    <xf numFmtId="0" fontId="43" fillId="10" borderId="47" xfId="0" applyFont="1" applyFill="1" applyBorder="1" applyAlignment="1">
      <alignment horizontal="center" vertical="center"/>
    </xf>
    <xf numFmtId="0" fontId="43" fillId="11" borderId="46" xfId="0" applyFont="1" applyFill="1" applyBorder="1" applyAlignment="1">
      <alignment horizontal="center" vertical="center"/>
    </xf>
    <xf numFmtId="0" fontId="43" fillId="11" borderId="44" xfId="0" applyFont="1" applyFill="1" applyBorder="1" applyAlignment="1">
      <alignment horizontal="center" vertical="center"/>
    </xf>
    <xf numFmtId="0" fontId="43" fillId="11" borderId="47" xfId="0" applyFont="1" applyFill="1" applyBorder="1" applyAlignment="1">
      <alignment horizontal="center" vertical="center"/>
    </xf>
    <xf numFmtId="0" fontId="43" fillId="11" borderId="46" xfId="0" applyFont="1" applyFill="1" applyBorder="1" applyAlignment="1">
      <alignment horizontal="center"/>
    </xf>
    <xf numFmtId="0" fontId="43" fillId="11" borderId="44" xfId="0" applyFont="1" applyFill="1" applyBorder="1" applyAlignment="1">
      <alignment horizontal="center"/>
    </xf>
    <xf numFmtId="0" fontId="43" fillId="11" borderId="47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00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27"/>
  <c:chart>
    <c:title>
      <c:tx>
        <c:rich>
          <a:bodyPr/>
          <a:lstStyle/>
          <a:p>
            <a:pPr>
              <a:defRPr/>
            </a:pPr>
            <a:r>
              <a:rPr lang="en-US"/>
              <a:t>A) Fajtextúra grafikon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'4.A)'!$B$39:$B$48</c:f>
              <c:strCache>
                <c:ptCount val="10"/>
                <c:pt idx="0">
                  <c:v>Fekete bodza</c:v>
                </c:pt>
                <c:pt idx="1">
                  <c:v>Fehér akác</c:v>
                </c:pt>
                <c:pt idx="2">
                  <c:v>Kései meggy</c:v>
                </c:pt>
                <c:pt idx="3">
                  <c:v>Kocsányos tölgy</c:v>
                </c:pt>
                <c:pt idx="4">
                  <c:v>Nyugati ostorfa</c:v>
                </c:pt>
                <c:pt idx="5">
                  <c:v>Egybibés galagonya</c:v>
                </c:pt>
                <c:pt idx="6">
                  <c:v>Bálványfa</c:v>
                </c:pt>
                <c:pt idx="7">
                  <c:v>Vöröstölgy</c:v>
                </c:pt>
                <c:pt idx="8">
                  <c:v>Csíkos kecskerágó</c:v>
                </c:pt>
                <c:pt idx="9">
                  <c:v>Hegyi juhar</c:v>
                </c:pt>
              </c:strCache>
            </c:strRef>
          </c:cat>
          <c:val>
            <c:numRef>
              <c:f>'4.A)'!$H$39:$H$48</c:f>
              <c:numCache>
                <c:formatCode>General</c:formatCode>
                <c:ptCount val="10"/>
                <c:pt idx="0">
                  <c:v>0.24698795180722891</c:v>
                </c:pt>
                <c:pt idx="1">
                  <c:v>0.20481927710843373</c:v>
                </c:pt>
                <c:pt idx="2">
                  <c:v>0.18072289156626506</c:v>
                </c:pt>
                <c:pt idx="3">
                  <c:v>0.15662650602409639</c:v>
                </c:pt>
                <c:pt idx="4">
                  <c:v>6.6265060240963861E-2</c:v>
                </c:pt>
                <c:pt idx="5">
                  <c:v>6.0240963855421686E-2</c:v>
                </c:pt>
                <c:pt idx="6">
                  <c:v>4.2168674698795178E-2</c:v>
                </c:pt>
                <c:pt idx="7">
                  <c:v>2.4096385542168676E-2</c:v>
                </c:pt>
                <c:pt idx="8">
                  <c:v>1.2048192771084338E-2</c:v>
                </c:pt>
                <c:pt idx="9">
                  <c:v>6.024096385542169E-3</c:v>
                </c:pt>
              </c:numCache>
            </c:numRef>
          </c:val>
        </c:ser>
        <c:marker val="1"/>
        <c:axId val="77420032"/>
        <c:axId val="77421568"/>
      </c:lineChart>
      <c:catAx>
        <c:axId val="7742003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100"/>
            </a:pPr>
            <a:endParaRPr lang="hu-HU"/>
          </a:p>
        </c:txPr>
        <c:crossAx val="77421568"/>
        <c:crossesAt val="1.0000000000000007E-3"/>
        <c:auto val="1"/>
        <c:lblAlgn val="ctr"/>
        <c:lblOffset val="100"/>
      </c:catAx>
      <c:valAx>
        <c:axId val="77421568"/>
        <c:scaling>
          <c:logBase val="10"/>
          <c:orientation val="minMax"/>
          <c:max val="1"/>
          <c:min val="1.0000000000000007E-3"/>
        </c:scaling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Relatív gyakoriság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42003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style val="28"/>
  <c:chart>
    <c:title>
      <c:tx>
        <c:rich>
          <a:bodyPr/>
          <a:lstStyle/>
          <a:p>
            <a:pPr>
              <a:defRPr/>
            </a:pPr>
            <a:r>
              <a:rPr lang="en-US"/>
              <a:t>B) fajtextúra grafikon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'4.B)'!$B$39:$B$47</c:f>
              <c:strCache>
                <c:ptCount val="9"/>
                <c:pt idx="0">
                  <c:v>Fekete bodza</c:v>
                </c:pt>
                <c:pt idx="1">
                  <c:v>Korai juhar</c:v>
                </c:pt>
                <c:pt idx="2">
                  <c:v>Kocsányos tölgy</c:v>
                </c:pt>
                <c:pt idx="3">
                  <c:v>Egybibés galagonya</c:v>
                </c:pt>
                <c:pt idx="4">
                  <c:v>Madárcseresznye</c:v>
                </c:pt>
                <c:pt idx="5">
                  <c:v>Szil</c:v>
                </c:pt>
                <c:pt idx="6">
                  <c:v>Nyugati ostorfa</c:v>
                </c:pt>
                <c:pt idx="7">
                  <c:v>Csíkos kecskerágó</c:v>
                </c:pt>
                <c:pt idx="8">
                  <c:v>Hegyi juhar</c:v>
                </c:pt>
              </c:strCache>
            </c:strRef>
          </c:cat>
          <c:val>
            <c:numRef>
              <c:f>'4.B)'!$H$39:$H$47</c:f>
              <c:numCache>
                <c:formatCode>General</c:formatCode>
                <c:ptCount val="9"/>
                <c:pt idx="0">
                  <c:v>0.31958762886597936</c:v>
                </c:pt>
                <c:pt idx="1">
                  <c:v>0.27835051546391754</c:v>
                </c:pt>
                <c:pt idx="2">
                  <c:v>0.12371134020618557</c:v>
                </c:pt>
                <c:pt idx="3">
                  <c:v>8.247422680412371E-2</c:v>
                </c:pt>
                <c:pt idx="4">
                  <c:v>7.2164948453608241E-2</c:v>
                </c:pt>
                <c:pt idx="5">
                  <c:v>5.1546391752577317E-2</c:v>
                </c:pt>
                <c:pt idx="6">
                  <c:v>3.0927835051546393E-2</c:v>
                </c:pt>
                <c:pt idx="7">
                  <c:v>2.0618556701030927E-2</c:v>
                </c:pt>
                <c:pt idx="8">
                  <c:v>2.0618556701030927E-2</c:v>
                </c:pt>
              </c:numCache>
            </c:numRef>
          </c:val>
        </c:ser>
        <c:marker val="1"/>
        <c:axId val="65564672"/>
        <c:axId val="65566208"/>
      </c:lineChart>
      <c:catAx>
        <c:axId val="6556467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100" baseline="0"/>
            </a:pPr>
            <a:endParaRPr lang="hu-HU"/>
          </a:p>
        </c:txPr>
        <c:crossAx val="65566208"/>
        <c:crossesAt val="1.0000000000000007E-3"/>
        <c:auto val="1"/>
        <c:lblAlgn val="ctr"/>
        <c:lblOffset val="100"/>
      </c:catAx>
      <c:valAx>
        <c:axId val="65566208"/>
        <c:scaling>
          <c:logBase val="10"/>
          <c:orientation val="minMax"/>
          <c:max val="1"/>
          <c:min val="1.0000000000000007E-3"/>
        </c:scaling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Relatív gyakoriság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556467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36</xdr:row>
      <xdr:rowOff>114300</xdr:rowOff>
    </xdr:from>
    <xdr:to>
      <xdr:col>13</xdr:col>
      <xdr:colOff>114300</xdr:colOff>
      <xdr:row>49</xdr:row>
      <xdr:rowOff>152400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37</xdr:row>
      <xdr:rowOff>22860</xdr:rowOff>
    </xdr:from>
    <xdr:to>
      <xdr:col>13</xdr:col>
      <xdr:colOff>99060</xdr:colOff>
      <xdr:row>50</xdr:row>
      <xdr:rowOff>15240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3" sqref="B13"/>
    </sheetView>
  </sheetViews>
  <sheetFormatPr defaultRowHeight="14.4"/>
  <cols>
    <col min="2" max="2" width="25.21875" customWidth="1"/>
    <col min="5" max="5" width="17.109375" customWidth="1"/>
    <col min="6" max="6" width="17.44140625" customWidth="1"/>
    <col min="7" max="7" width="2.21875" customWidth="1"/>
    <col min="9" max="9" width="15.77734375" customWidth="1"/>
    <col min="10" max="10" width="24.5546875" customWidth="1"/>
  </cols>
  <sheetData>
    <row r="1" spans="1:10" ht="28.8">
      <c r="A1" s="64" t="s">
        <v>28</v>
      </c>
    </row>
    <row r="2" spans="1:10" s="1" customFormat="1" ht="27.6" customHeight="1">
      <c r="B2" s="2" t="s">
        <v>21</v>
      </c>
      <c r="C2" s="2"/>
      <c r="D2" s="229" t="s">
        <v>0</v>
      </c>
      <c r="E2" s="230"/>
      <c r="F2" s="231"/>
      <c r="H2" s="232" t="s">
        <v>1</v>
      </c>
      <c r="I2" s="233"/>
      <c r="J2" s="234"/>
    </row>
    <row r="3" spans="1:10" s="3" customFormat="1" ht="39" thickBot="1">
      <c r="A3" s="49" t="s">
        <v>23</v>
      </c>
      <c r="B3" s="60" t="s">
        <v>2</v>
      </c>
      <c r="C3" s="61" t="s">
        <v>24</v>
      </c>
      <c r="D3" s="62" t="s">
        <v>25</v>
      </c>
      <c r="E3" s="63" t="s">
        <v>26</v>
      </c>
      <c r="F3" s="63" t="s">
        <v>27</v>
      </c>
      <c r="G3" s="37"/>
      <c r="H3" s="63" t="s">
        <v>7</v>
      </c>
      <c r="I3" s="63" t="s">
        <v>8</v>
      </c>
      <c r="J3" s="63" t="s">
        <v>9</v>
      </c>
    </row>
    <row r="4" spans="1:10" s="3" customFormat="1" ht="47.4" customHeight="1" thickTop="1">
      <c r="A4" s="44">
        <v>1</v>
      </c>
      <c r="B4" s="45" t="s">
        <v>14</v>
      </c>
      <c r="C4" s="57">
        <v>1</v>
      </c>
      <c r="D4" s="58">
        <f>C4/$C$8</f>
        <v>6.25E-2</v>
      </c>
      <c r="E4" s="59">
        <f>LN(D4)</f>
        <v>-2.7725887222397811</v>
      </c>
      <c r="F4" s="59">
        <f>D4*E4</f>
        <v>-0.17328679513998632</v>
      </c>
      <c r="G4" s="34"/>
      <c r="H4" s="59">
        <f>1/$C$10</f>
        <v>0.25</v>
      </c>
      <c r="I4" s="59">
        <f>LN(H4)</f>
        <v>-1.3862943611198906</v>
      </c>
      <c r="J4" s="59">
        <f t="shared" ref="J4" si="0">H4*I4</f>
        <v>-0.34657359027997264</v>
      </c>
    </row>
    <row r="5" spans="1:10" s="3" customFormat="1" ht="47.4" customHeight="1">
      <c r="A5" s="36">
        <v>2</v>
      </c>
      <c r="B5" s="38" t="s">
        <v>10</v>
      </c>
      <c r="C5" s="5">
        <v>13</v>
      </c>
      <c r="D5" s="32">
        <f t="shared" ref="D5:D7" si="1">C5/$C$8</f>
        <v>0.8125</v>
      </c>
      <c r="E5" s="33">
        <f t="shared" ref="E5:E7" si="2">LN(D5)</f>
        <v>-0.20763936477824449</v>
      </c>
      <c r="F5" s="33">
        <f t="shared" ref="F5:F7" si="3">D5*E5</f>
        <v>-0.16870698388232364</v>
      </c>
      <c r="G5" s="34"/>
      <c r="H5" s="33">
        <f t="shared" ref="H5:H7" si="4">1/$C$10</f>
        <v>0.25</v>
      </c>
      <c r="I5" s="33">
        <f t="shared" ref="I5:I7" si="5">LN(H5)</f>
        <v>-1.3862943611198906</v>
      </c>
      <c r="J5" s="33">
        <f t="shared" ref="J5:J7" si="6">H5*I5</f>
        <v>-0.34657359027997264</v>
      </c>
    </row>
    <row r="6" spans="1:10" s="3" customFormat="1" ht="47.4" customHeight="1">
      <c r="A6" s="36">
        <v>3</v>
      </c>
      <c r="B6" s="38" t="s">
        <v>13</v>
      </c>
      <c r="C6" s="5">
        <v>1</v>
      </c>
      <c r="D6" s="32">
        <f t="shared" si="1"/>
        <v>6.25E-2</v>
      </c>
      <c r="E6" s="33">
        <f t="shared" si="2"/>
        <v>-2.7725887222397811</v>
      </c>
      <c r="F6" s="33">
        <f t="shared" si="3"/>
        <v>-0.17328679513998632</v>
      </c>
      <c r="G6" s="34"/>
      <c r="H6" s="33">
        <f t="shared" si="4"/>
        <v>0.25</v>
      </c>
      <c r="I6" s="33">
        <f t="shared" si="5"/>
        <v>-1.3862943611198906</v>
      </c>
      <c r="J6" s="33">
        <f t="shared" si="6"/>
        <v>-0.34657359027997264</v>
      </c>
    </row>
    <row r="7" spans="1:10" s="3" customFormat="1" ht="47.4" customHeight="1" thickBot="1">
      <c r="A7" s="40">
        <v>4</v>
      </c>
      <c r="B7" s="39" t="s">
        <v>12</v>
      </c>
      <c r="C7" s="42">
        <v>1</v>
      </c>
      <c r="D7" s="41">
        <f t="shared" si="1"/>
        <v>6.25E-2</v>
      </c>
      <c r="E7" s="35">
        <f t="shared" si="2"/>
        <v>-2.7725887222397811</v>
      </c>
      <c r="F7" s="35">
        <f t="shared" si="3"/>
        <v>-0.17328679513998632</v>
      </c>
      <c r="G7" s="34"/>
      <c r="H7" s="35">
        <f t="shared" si="4"/>
        <v>0.25</v>
      </c>
      <c r="I7" s="35">
        <f t="shared" si="5"/>
        <v>-1.3862943611198906</v>
      </c>
      <c r="J7" s="35">
        <f t="shared" si="6"/>
        <v>-0.34657359027997264</v>
      </c>
    </row>
    <row r="8" spans="1:10" ht="35.4" customHeight="1" thickTop="1">
      <c r="B8" s="13" t="s">
        <v>15</v>
      </c>
      <c r="C8" s="43">
        <f>SUM(C4:C7)</f>
        <v>16</v>
      </c>
      <c r="D8" s="22">
        <f>SUM(D4:D7)</f>
        <v>1</v>
      </c>
      <c r="E8" s="14"/>
      <c r="F8" s="14">
        <f>SUM(F4:F7)</f>
        <v>-0.68856736930228268</v>
      </c>
      <c r="G8" s="15"/>
      <c r="H8" s="21">
        <f>SUM(H4:H7)</f>
        <v>1</v>
      </c>
      <c r="I8" s="14"/>
      <c r="J8" s="14">
        <f>SUM(J4:J7)</f>
        <v>-1.3862943611198906</v>
      </c>
    </row>
    <row r="9" spans="1:10" ht="31.95" customHeight="1">
      <c r="E9" s="24" t="s">
        <v>16</v>
      </c>
      <c r="F9" s="24">
        <f>-1*F8</f>
        <v>0.68856736930228268</v>
      </c>
      <c r="G9" s="17"/>
      <c r="H9" s="23"/>
      <c r="I9" s="24" t="s">
        <v>17</v>
      </c>
      <c r="J9" s="24">
        <f>-1*J8</f>
        <v>1.3862943611198906</v>
      </c>
    </row>
    <row r="10" spans="1:10" ht="29.4" customHeight="1">
      <c r="B10" s="19" t="s">
        <v>19</v>
      </c>
      <c r="C10" s="20">
        <v>4</v>
      </c>
      <c r="E10" s="18"/>
      <c r="F10" s="18"/>
      <c r="G10" s="18"/>
      <c r="H10" s="18"/>
      <c r="I10" s="25" t="s">
        <v>18</v>
      </c>
      <c r="J10" s="25">
        <f>F9/J9</f>
        <v>0.49669636450518134</v>
      </c>
    </row>
    <row r="11" spans="1:10" ht="28.8">
      <c r="B11" s="19" t="s">
        <v>20</v>
      </c>
      <c r="C11" s="1">
        <f>C8</f>
        <v>16</v>
      </c>
    </row>
  </sheetData>
  <mergeCells count="2">
    <mergeCell ref="D2:F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workbookViewId="0"/>
  </sheetViews>
  <sheetFormatPr defaultRowHeight="14.4"/>
  <cols>
    <col min="2" max="2" width="28.33203125" customWidth="1"/>
    <col min="5" max="5" width="17.109375" customWidth="1"/>
    <col min="6" max="6" width="17.44140625" customWidth="1"/>
    <col min="7" max="7" width="2.21875" customWidth="1"/>
    <col min="9" max="9" width="15.77734375" customWidth="1"/>
    <col min="10" max="10" width="24.5546875" customWidth="1"/>
  </cols>
  <sheetData>
    <row r="1" spans="1:12" ht="28.8">
      <c r="A1" s="64" t="s">
        <v>29</v>
      </c>
    </row>
    <row r="2" spans="1:12" s="1" customFormat="1" ht="27.6" customHeight="1">
      <c r="B2" s="2" t="s">
        <v>30</v>
      </c>
      <c r="C2" s="2"/>
      <c r="D2" s="229" t="s">
        <v>0</v>
      </c>
      <c r="E2" s="230"/>
      <c r="F2" s="231"/>
      <c r="H2" s="232" t="s">
        <v>1</v>
      </c>
      <c r="I2" s="233"/>
      <c r="J2" s="234"/>
    </row>
    <row r="3" spans="1:12" s="3" customFormat="1" ht="34.200000000000003" thickBot="1">
      <c r="A3" s="49" t="s">
        <v>23</v>
      </c>
      <c r="B3" s="50" t="s">
        <v>2</v>
      </c>
      <c r="C3" s="51" t="s">
        <v>3</v>
      </c>
      <c r="D3" s="52" t="s">
        <v>4</v>
      </c>
      <c r="E3" s="53" t="s">
        <v>5</v>
      </c>
      <c r="F3" s="53" t="s">
        <v>6</v>
      </c>
      <c r="G3" s="4"/>
      <c r="H3" s="55" t="s">
        <v>7</v>
      </c>
      <c r="I3" s="55" t="s">
        <v>8</v>
      </c>
      <c r="J3" s="56" t="s">
        <v>9</v>
      </c>
    </row>
    <row r="4" spans="1:12" s="3" customFormat="1" ht="47.4" customHeight="1" thickTop="1">
      <c r="A4" s="44">
        <v>1</v>
      </c>
      <c r="B4" s="45" t="s">
        <v>13</v>
      </c>
      <c r="C4" s="46">
        <v>4</v>
      </c>
      <c r="D4" s="47">
        <f>C4/$C$11</f>
        <v>0.25</v>
      </c>
      <c r="E4" s="48">
        <f>LN(D4)</f>
        <v>-1.3862943611198906</v>
      </c>
      <c r="F4" s="48">
        <f>D4*E4</f>
        <v>-0.34657359027997264</v>
      </c>
      <c r="G4" s="7"/>
      <c r="H4" s="48">
        <f>1/$C$10</f>
        <v>0.25</v>
      </c>
      <c r="I4" s="48">
        <f>LN(H4)</f>
        <v>-1.3862943611198906</v>
      </c>
      <c r="J4" s="54">
        <f>H4*I4</f>
        <v>-0.34657359027997264</v>
      </c>
    </row>
    <row r="5" spans="1:12" s="3" customFormat="1" ht="47.4" customHeight="1">
      <c r="A5" s="36">
        <v>2</v>
      </c>
      <c r="B5" s="38" t="s">
        <v>14</v>
      </c>
      <c r="C5" s="8">
        <v>4</v>
      </c>
      <c r="D5" s="9">
        <f t="shared" ref="D5:D7" si="0">C5/$C$11</f>
        <v>0.25</v>
      </c>
      <c r="E5" s="6">
        <f t="shared" ref="E5:E7" si="1">LN(D5)</f>
        <v>-1.3862943611198906</v>
      </c>
      <c r="F5" s="6">
        <f t="shared" ref="F5:F7" si="2">D5*E5</f>
        <v>-0.34657359027997264</v>
      </c>
      <c r="G5" s="7"/>
      <c r="H5" s="6">
        <f t="shared" ref="H5:H7" si="3">1/$C$10</f>
        <v>0.25</v>
      </c>
      <c r="I5" s="6">
        <f t="shared" ref="I5:I7" si="4">LN(H5)</f>
        <v>-1.3862943611198906</v>
      </c>
      <c r="J5" s="26">
        <f t="shared" ref="J5:J6" si="5">H5*I5</f>
        <v>-0.34657359027997264</v>
      </c>
    </row>
    <row r="6" spans="1:12" s="3" customFormat="1" ht="47.4" customHeight="1">
      <c r="A6" s="36">
        <v>3</v>
      </c>
      <c r="B6" s="38" t="s">
        <v>11</v>
      </c>
      <c r="C6" s="8">
        <v>4</v>
      </c>
      <c r="D6" s="9">
        <f t="shared" si="0"/>
        <v>0.25</v>
      </c>
      <c r="E6" s="6">
        <f t="shared" si="1"/>
        <v>-1.3862943611198906</v>
      </c>
      <c r="F6" s="6">
        <f t="shared" si="2"/>
        <v>-0.34657359027997264</v>
      </c>
      <c r="G6" s="7"/>
      <c r="H6" s="6">
        <f t="shared" si="3"/>
        <v>0.25</v>
      </c>
      <c r="I6" s="6">
        <f t="shared" si="4"/>
        <v>-1.3862943611198906</v>
      </c>
      <c r="J6" s="26">
        <f t="shared" si="5"/>
        <v>-0.34657359027997264</v>
      </c>
    </row>
    <row r="7" spans="1:12" s="3" customFormat="1" ht="47.4" customHeight="1" thickBot="1">
      <c r="A7" s="40">
        <v>4</v>
      </c>
      <c r="B7" s="39" t="s">
        <v>22</v>
      </c>
      <c r="C7" s="12">
        <v>4</v>
      </c>
      <c r="D7" s="10">
        <f t="shared" si="0"/>
        <v>0.25</v>
      </c>
      <c r="E7" s="11">
        <f t="shared" si="1"/>
        <v>-1.3862943611198906</v>
      </c>
      <c r="F7" s="11">
        <f t="shared" si="2"/>
        <v>-0.34657359027997264</v>
      </c>
      <c r="G7" s="7"/>
      <c r="H7" s="11">
        <f t="shared" si="3"/>
        <v>0.25</v>
      </c>
      <c r="I7" s="11">
        <f t="shared" si="4"/>
        <v>-1.3862943611198906</v>
      </c>
      <c r="J7" s="27">
        <f>H7*I7</f>
        <v>-0.34657359027997264</v>
      </c>
    </row>
    <row r="8" spans="1:12" ht="35.4" customHeight="1" thickTop="1">
      <c r="B8" s="13" t="s">
        <v>15</v>
      </c>
      <c r="C8" s="16">
        <f>SUM(C4:C7)</f>
        <v>16</v>
      </c>
      <c r="D8" s="22">
        <f>SUM(D4:D7)</f>
        <v>1</v>
      </c>
      <c r="E8" s="14"/>
      <c r="F8" s="14">
        <f>SUM(F4:F7)</f>
        <v>-1.3862943611198906</v>
      </c>
      <c r="G8" s="15"/>
      <c r="H8" s="21">
        <f>SUM(H4:H7)</f>
        <v>1</v>
      </c>
      <c r="I8" s="14"/>
      <c r="J8" s="28">
        <f>SUM(J4:J7)</f>
        <v>-1.3862943611198906</v>
      </c>
    </row>
    <row r="9" spans="1:12" ht="31.95" customHeight="1">
      <c r="B9" s="18"/>
      <c r="C9" s="18"/>
      <c r="D9" s="18"/>
      <c r="E9" s="24" t="s">
        <v>16</v>
      </c>
      <c r="F9" s="24">
        <f>-1*F8</f>
        <v>1.3862943611198906</v>
      </c>
      <c r="G9" s="29"/>
      <c r="H9" s="24"/>
      <c r="I9" s="24" t="s">
        <v>17</v>
      </c>
      <c r="J9" s="30">
        <f>-1*J8</f>
        <v>1.3862943611198906</v>
      </c>
      <c r="K9" s="18"/>
      <c r="L9" s="18"/>
    </row>
    <row r="10" spans="1:12" ht="29.4" customHeight="1">
      <c r="B10" s="19" t="s">
        <v>19</v>
      </c>
      <c r="C10" s="20">
        <v>4</v>
      </c>
      <c r="D10" s="18"/>
      <c r="E10" s="31"/>
      <c r="F10" s="31"/>
      <c r="G10" s="31"/>
      <c r="H10" s="31"/>
      <c r="I10" s="25" t="s">
        <v>18</v>
      </c>
      <c r="J10" s="25">
        <f>F9/J9</f>
        <v>1</v>
      </c>
      <c r="K10" s="18"/>
      <c r="L10" s="18"/>
    </row>
    <row r="11" spans="1:12" ht="28.8">
      <c r="B11" s="19" t="s">
        <v>20</v>
      </c>
      <c r="C11" s="1">
        <f>C8</f>
        <v>16</v>
      </c>
    </row>
  </sheetData>
  <mergeCells count="2">
    <mergeCell ref="D2:F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12" sqref="J12"/>
    </sheetView>
  </sheetViews>
  <sheetFormatPr defaultRowHeight="25.8"/>
  <cols>
    <col min="1" max="1" width="34.5546875" customWidth="1"/>
    <col min="2" max="7" width="8.88671875" style="74"/>
    <col min="8" max="8" width="8.88671875" style="75"/>
    <col min="10" max="10" width="17.6640625" customWidth="1"/>
    <col min="11" max="11" width="10.77734375" customWidth="1"/>
  </cols>
  <sheetData>
    <row r="1" spans="1:12">
      <c r="A1" s="65" t="s">
        <v>50</v>
      </c>
    </row>
    <row r="2" spans="1:12" ht="29.4">
      <c r="A2" s="66" t="s">
        <v>2</v>
      </c>
      <c r="B2" s="76" t="s">
        <v>41</v>
      </c>
      <c r="C2" s="76" t="s">
        <v>42</v>
      </c>
      <c r="D2" s="76" t="s">
        <v>43</v>
      </c>
      <c r="E2" s="76" t="s">
        <v>44</v>
      </c>
      <c r="F2" s="76" t="s">
        <v>45</v>
      </c>
      <c r="G2" s="76" t="s">
        <v>46</v>
      </c>
      <c r="H2" s="77" t="s">
        <v>49</v>
      </c>
    </row>
    <row r="3" spans="1:12">
      <c r="A3" s="189" t="s">
        <v>31</v>
      </c>
      <c r="B3" s="187">
        <v>5</v>
      </c>
      <c r="C3" s="187">
        <v>3</v>
      </c>
      <c r="D3" s="187">
        <v>7</v>
      </c>
      <c r="E3" s="187">
        <v>23</v>
      </c>
      <c r="F3" s="187">
        <v>1</v>
      </c>
      <c r="G3" s="187"/>
      <c r="H3" s="77">
        <f>SUM(B3:G3)</f>
        <v>39</v>
      </c>
    </row>
    <row r="4" spans="1:12">
      <c r="A4" s="190" t="s">
        <v>10</v>
      </c>
      <c r="B4" s="187">
        <v>6</v>
      </c>
      <c r="C4" s="187">
        <v>6</v>
      </c>
      <c r="D4" s="187"/>
      <c r="E4" s="187">
        <v>1</v>
      </c>
      <c r="F4" s="187">
        <v>8</v>
      </c>
      <c r="G4" s="187">
        <v>1</v>
      </c>
      <c r="H4" s="77">
        <f t="shared" ref="H4:H14" si="0">SUM(B4:G4)</f>
        <v>22</v>
      </c>
    </row>
    <row r="5" spans="1:12">
      <c r="A5" s="189" t="s">
        <v>32</v>
      </c>
      <c r="B5" s="187">
        <v>1</v>
      </c>
      <c r="C5" s="187">
        <v>1</v>
      </c>
      <c r="D5" s="187"/>
      <c r="E5" s="187"/>
      <c r="F5" s="187">
        <v>1</v>
      </c>
      <c r="G5" s="187">
        <v>4</v>
      </c>
      <c r="H5" s="77">
        <f t="shared" si="0"/>
        <v>7</v>
      </c>
    </row>
    <row r="6" spans="1:12">
      <c r="A6" s="190" t="s">
        <v>33</v>
      </c>
      <c r="B6" s="187"/>
      <c r="C6" s="187"/>
      <c r="D6" s="187">
        <v>5</v>
      </c>
      <c r="E6" s="187"/>
      <c r="F6" s="187">
        <v>1</v>
      </c>
      <c r="G6" s="187"/>
      <c r="H6" s="77">
        <f t="shared" si="0"/>
        <v>6</v>
      </c>
      <c r="J6" s="70" t="s">
        <v>47</v>
      </c>
      <c r="K6" s="71">
        <f>H16</f>
        <v>12</v>
      </c>
      <c r="L6" s="71"/>
    </row>
    <row r="7" spans="1:12">
      <c r="A7" s="189" t="s">
        <v>34</v>
      </c>
      <c r="B7" s="187">
        <v>3</v>
      </c>
      <c r="C7" s="187"/>
      <c r="D7" s="187">
        <v>2</v>
      </c>
      <c r="E7" s="187"/>
      <c r="F7" s="187"/>
      <c r="G7" s="187"/>
      <c r="H7" s="77">
        <f t="shared" si="0"/>
        <v>5</v>
      </c>
      <c r="J7" s="69"/>
      <c r="K7" s="71"/>
      <c r="L7" s="71"/>
    </row>
    <row r="8" spans="1:12" ht="29.4">
      <c r="A8" s="189" t="s">
        <v>35</v>
      </c>
      <c r="B8" s="187"/>
      <c r="C8" s="187">
        <v>3</v>
      </c>
      <c r="D8" s="187">
        <v>1</v>
      </c>
      <c r="E8" s="187"/>
      <c r="F8" s="187"/>
      <c r="G8" s="187">
        <v>1</v>
      </c>
      <c r="H8" s="77">
        <f t="shared" si="0"/>
        <v>5</v>
      </c>
      <c r="J8" s="82" t="s">
        <v>52</v>
      </c>
      <c r="K8" s="71">
        <f>SUM(B16:G16)/COUNTIF(B16:G16,"&gt;0")</f>
        <v>5.166666666666667</v>
      </c>
      <c r="L8" s="71"/>
    </row>
    <row r="9" spans="1:12">
      <c r="A9" s="189" t="s">
        <v>13</v>
      </c>
      <c r="B9" s="187"/>
      <c r="C9" s="187"/>
      <c r="D9" s="187">
        <v>2</v>
      </c>
      <c r="E9" s="187"/>
      <c r="F9" s="187">
        <v>1</v>
      </c>
      <c r="G9" s="187">
        <v>1</v>
      </c>
      <c r="H9" s="77">
        <f t="shared" si="0"/>
        <v>4</v>
      </c>
      <c r="J9" s="72"/>
      <c r="K9" s="71"/>
      <c r="L9" s="71"/>
    </row>
    <row r="10" spans="1:12" ht="29.4">
      <c r="A10" s="189" t="s">
        <v>36</v>
      </c>
      <c r="B10" s="187">
        <v>1</v>
      </c>
      <c r="C10" s="187"/>
      <c r="D10" s="187"/>
      <c r="E10" s="187"/>
      <c r="F10" s="187"/>
      <c r="G10" s="187">
        <v>3</v>
      </c>
      <c r="H10" s="77">
        <f t="shared" si="0"/>
        <v>4</v>
      </c>
      <c r="J10" s="73" t="s">
        <v>48</v>
      </c>
      <c r="K10" s="71">
        <f>K6/K8-1</f>
        <v>1.32258064516129</v>
      </c>
      <c r="L10" s="71"/>
    </row>
    <row r="11" spans="1:12">
      <c r="A11" s="189" t="s">
        <v>37</v>
      </c>
      <c r="B11" s="187"/>
      <c r="C11" s="187"/>
      <c r="D11" s="187"/>
      <c r="E11" s="187">
        <v>4</v>
      </c>
      <c r="F11" s="187"/>
      <c r="G11" s="187"/>
      <c r="H11" s="77">
        <f t="shared" si="0"/>
        <v>4</v>
      </c>
      <c r="J11" s="72"/>
      <c r="K11" s="71"/>
      <c r="L11" s="71"/>
    </row>
    <row r="12" spans="1:12">
      <c r="A12" s="189" t="s">
        <v>38</v>
      </c>
      <c r="B12" s="187"/>
      <c r="C12" s="187"/>
      <c r="D12" s="187">
        <v>1</v>
      </c>
      <c r="E12" s="187"/>
      <c r="F12" s="187"/>
      <c r="G12" s="187">
        <v>1</v>
      </c>
      <c r="H12" s="77">
        <f t="shared" si="0"/>
        <v>2</v>
      </c>
      <c r="J12" s="72"/>
      <c r="K12" s="71"/>
      <c r="L12" s="71"/>
    </row>
    <row r="13" spans="1:12">
      <c r="A13" s="189" t="s">
        <v>22</v>
      </c>
      <c r="B13" s="187">
        <v>1</v>
      </c>
      <c r="C13" s="187"/>
      <c r="D13" s="187"/>
      <c r="E13" s="187"/>
      <c r="F13" s="187"/>
      <c r="G13" s="187"/>
      <c r="H13" s="77">
        <f t="shared" si="0"/>
        <v>1</v>
      </c>
      <c r="J13" s="72"/>
      <c r="K13" s="71"/>
      <c r="L13" s="71"/>
    </row>
    <row r="14" spans="1:12" ht="26.4" thickBot="1">
      <c r="A14" s="191" t="s">
        <v>39</v>
      </c>
      <c r="B14" s="188"/>
      <c r="C14" s="188"/>
      <c r="D14" s="188"/>
      <c r="E14" s="188"/>
      <c r="F14" s="188"/>
      <c r="G14" s="188">
        <v>1</v>
      </c>
      <c r="H14" s="78">
        <f t="shared" si="0"/>
        <v>1</v>
      </c>
      <c r="J14" s="72"/>
      <c r="K14" s="71"/>
      <c r="L14" s="71"/>
    </row>
    <row r="15" spans="1:12" ht="26.4" thickTop="1">
      <c r="A15" s="67" t="s">
        <v>40</v>
      </c>
      <c r="B15" s="79"/>
      <c r="C15" s="79"/>
      <c r="D15" s="79"/>
      <c r="E15" s="79"/>
      <c r="F15" s="79"/>
      <c r="G15" s="79"/>
      <c r="H15" s="79">
        <f>SUM(H3:H14)</f>
        <v>100</v>
      </c>
      <c r="J15" s="72"/>
      <c r="K15" s="71"/>
      <c r="L15" s="71"/>
    </row>
    <row r="16" spans="1:12" ht="27.6">
      <c r="A16" s="68" t="s">
        <v>51</v>
      </c>
      <c r="B16" s="80">
        <f>COUNTIF(B3:B14,"&gt;0")</f>
        <v>6</v>
      </c>
      <c r="C16" s="80">
        <f t="shared" ref="C16:H16" si="1">COUNTIF(C3:C14,"&gt;0")</f>
        <v>4</v>
      </c>
      <c r="D16" s="80">
        <f t="shared" si="1"/>
        <v>6</v>
      </c>
      <c r="E16" s="80">
        <f t="shared" si="1"/>
        <v>3</v>
      </c>
      <c r="F16" s="80">
        <f t="shared" si="1"/>
        <v>5</v>
      </c>
      <c r="G16" s="80">
        <f t="shared" si="1"/>
        <v>7</v>
      </c>
      <c r="H16" s="81">
        <f t="shared" si="1"/>
        <v>12</v>
      </c>
      <c r="J16" s="72"/>
      <c r="K16" s="71"/>
      <c r="L16" s="71"/>
    </row>
    <row r="17" spans="10:12">
      <c r="J17" s="71"/>
      <c r="K17" s="71"/>
      <c r="L17" s="71"/>
    </row>
  </sheetData>
  <pageMargins left="0.27559055118110237" right="0.19685039370078741" top="0.23622047244094491" bottom="0.27559055118110237" header="0.19685039370078741" footer="0.15748031496062992"/>
  <pageSetup paperSize="9" scale="85" orientation="landscape" verticalDpi="0" r:id="rId1"/>
  <legacyDrawing r:id="rId2"/>
  <oleObjects>
    <oleObject shapeId="2049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topLeftCell="A4" workbookViewId="0">
      <selection activeCell="E20" sqref="E20"/>
    </sheetView>
  </sheetViews>
  <sheetFormatPr defaultRowHeight="14.4"/>
  <cols>
    <col min="1" max="1" width="20.77734375" style="197" customWidth="1"/>
    <col min="2" max="7" width="5.5546875" style="195" customWidth="1"/>
    <col min="8" max="8" width="5.5546875" style="196" customWidth="1"/>
    <col min="9" max="9" width="8.88671875" style="197"/>
    <col min="10" max="10" width="17.6640625" style="197" customWidth="1"/>
    <col min="11" max="11" width="10.77734375" style="225" customWidth="1"/>
    <col min="12" max="16384" width="8.88671875" style="197"/>
  </cols>
  <sheetData>
    <row r="1" spans="1:12">
      <c r="A1" s="223" t="s">
        <v>82</v>
      </c>
    </row>
    <row r="2" spans="1:12" ht="30.6" customHeight="1">
      <c r="A2" s="240" t="s">
        <v>83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2" ht="9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226"/>
    </row>
    <row r="4" spans="1:12" ht="18" customHeight="1">
      <c r="A4" s="199" t="s">
        <v>2</v>
      </c>
      <c r="B4" s="200" t="s">
        <v>41</v>
      </c>
      <c r="C4" s="200" t="s">
        <v>42</v>
      </c>
      <c r="D4" s="200" t="s">
        <v>43</v>
      </c>
      <c r="E4" s="200" t="s">
        <v>44</v>
      </c>
      <c r="F4" s="200" t="s">
        <v>45</v>
      </c>
      <c r="G4" s="201" t="s">
        <v>46</v>
      </c>
      <c r="H4" s="202" t="s">
        <v>84</v>
      </c>
    </row>
    <row r="5" spans="1:12" ht="10.8" customHeight="1">
      <c r="A5" s="203" t="s">
        <v>31</v>
      </c>
      <c r="B5" s="204">
        <v>5</v>
      </c>
      <c r="C5" s="204">
        <v>3</v>
      </c>
      <c r="D5" s="204">
        <v>7</v>
      </c>
      <c r="E5" s="204">
        <v>23</v>
      </c>
      <c r="F5" s="204">
        <v>1</v>
      </c>
      <c r="G5" s="205"/>
      <c r="H5" s="206">
        <f>SUM(B5:G5)</f>
        <v>39</v>
      </c>
    </row>
    <row r="6" spans="1:12" ht="10.8" customHeight="1">
      <c r="A6" s="207" t="s">
        <v>10</v>
      </c>
      <c r="B6" s="204">
        <v>6</v>
      </c>
      <c r="C6" s="204">
        <v>6</v>
      </c>
      <c r="D6" s="204"/>
      <c r="E6" s="204">
        <v>1</v>
      </c>
      <c r="F6" s="204">
        <v>8</v>
      </c>
      <c r="G6" s="205">
        <v>1</v>
      </c>
      <c r="H6" s="206">
        <f t="shared" ref="H6:H16" si="0">SUM(B6:G6)</f>
        <v>22</v>
      </c>
    </row>
    <row r="7" spans="1:12" ht="10.8" customHeight="1">
      <c r="A7" s="203" t="s">
        <v>32</v>
      </c>
      <c r="B7" s="204">
        <v>1</v>
      </c>
      <c r="C7" s="204">
        <v>1</v>
      </c>
      <c r="D7" s="204"/>
      <c r="E7" s="204"/>
      <c r="F7" s="204">
        <v>1</v>
      </c>
      <c r="G7" s="205">
        <v>4</v>
      </c>
      <c r="H7" s="206">
        <f t="shared" si="0"/>
        <v>7</v>
      </c>
    </row>
    <row r="8" spans="1:12" ht="10.8" customHeight="1">
      <c r="A8" s="207" t="s">
        <v>33</v>
      </c>
      <c r="B8" s="204"/>
      <c r="C8" s="204"/>
      <c r="D8" s="204">
        <v>5</v>
      </c>
      <c r="E8" s="204"/>
      <c r="F8" s="204">
        <v>1</v>
      </c>
      <c r="G8" s="205"/>
      <c r="H8" s="206">
        <f t="shared" si="0"/>
        <v>6</v>
      </c>
    </row>
    <row r="9" spans="1:12" ht="10.8" customHeight="1">
      <c r="A9" s="203" t="s">
        <v>34</v>
      </c>
      <c r="B9" s="204">
        <v>3</v>
      </c>
      <c r="C9" s="204"/>
      <c r="D9" s="204">
        <v>2</v>
      </c>
      <c r="E9" s="204"/>
      <c r="F9" s="204"/>
      <c r="G9" s="205"/>
      <c r="H9" s="206">
        <f t="shared" si="0"/>
        <v>5</v>
      </c>
      <c r="I9" s="208"/>
      <c r="J9" s="241" t="s">
        <v>47</v>
      </c>
      <c r="K9" s="243">
        <f>H18</f>
        <v>12</v>
      </c>
      <c r="L9" s="209"/>
    </row>
    <row r="10" spans="1:12" ht="10.8" customHeight="1">
      <c r="A10" s="203" t="s">
        <v>35</v>
      </c>
      <c r="B10" s="204"/>
      <c r="C10" s="204">
        <v>3</v>
      </c>
      <c r="D10" s="204">
        <v>1</v>
      </c>
      <c r="E10" s="204"/>
      <c r="F10" s="204"/>
      <c r="G10" s="205">
        <v>1</v>
      </c>
      <c r="H10" s="206">
        <f t="shared" si="0"/>
        <v>5</v>
      </c>
      <c r="I10" s="208"/>
      <c r="J10" s="241"/>
      <c r="K10" s="243"/>
      <c r="L10" s="209"/>
    </row>
    <row r="11" spans="1:12" ht="10.8" customHeight="1">
      <c r="A11" s="203" t="s">
        <v>13</v>
      </c>
      <c r="B11" s="204"/>
      <c r="C11" s="204"/>
      <c r="D11" s="204">
        <v>2</v>
      </c>
      <c r="E11" s="204"/>
      <c r="F11" s="204">
        <v>1</v>
      </c>
      <c r="G11" s="205">
        <v>1</v>
      </c>
      <c r="H11" s="206">
        <f t="shared" si="0"/>
        <v>4</v>
      </c>
      <c r="J11" s="210"/>
      <c r="K11" s="224"/>
      <c r="L11" s="209"/>
    </row>
    <row r="12" spans="1:12" ht="10.8" customHeight="1">
      <c r="A12" s="203" t="s">
        <v>36</v>
      </c>
      <c r="B12" s="204">
        <v>1</v>
      </c>
      <c r="C12" s="204"/>
      <c r="D12" s="204"/>
      <c r="E12" s="204"/>
      <c r="F12" s="204"/>
      <c r="G12" s="205">
        <v>3</v>
      </c>
      <c r="H12" s="206">
        <f t="shared" si="0"/>
        <v>4</v>
      </c>
      <c r="J12" s="211"/>
      <c r="K12" s="224"/>
      <c r="L12" s="209"/>
    </row>
    <row r="13" spans="1:12" ht="10.8" customHeight="1">
      <c r="A13" s="203" t="s">
        <v>37</v>
      </c>
      <c r="B13" s="204"/>
      <c r="C13" s="204"/>
      <c r="D13" s="204"/>
      <c r="E13" s="204">
        <v>4</v>
      </c>
      <c r="F13" s="204"/>
      <c r="G13" s="205"/>
      <c r="H13" s="206">
        <f t="shared" si="0"/>
        <v>4</v>
      </c>
      <c r="I13" s="235" t="s">
        <v>85</v>
      </c>
      <c r="J13" s="236"/>
      <c r="K13" s="243">
        <f>SUM(B18:G18)/COUNTIF(B18:G18,"&gt;0")</f>
        <v>5.166666666666667</v>
      </c>
      <c r="L13" s="209"/>
    </row>
    <row r="14" spans="1:12" ht="10.8" customHeight="1">
      <c r="A14" s="203" t="s">
        <v>38</v>
      </c>
      <c r="B14" s="204"/>
      <c r="C14" s="204"/>
      <c r="D14" s="204">
        <v>1</v>
      </c>
      <c r="E14" s="204"/>
      <c r="F14" s="204"/>
      <c r="G14" s="205">
        <v>1</v>
      </c>
      <c r="H14" s="206">
        <f t="shared" si="0"/>
        <v>2</v>
      </c>
      <c r="I14" s="235"/>
      <c r="J14" s="236"/>
      <c r="K14" s="243"/>
      <c r="L14" s="209"/>
    </row>
    <row r="15" spans="1:12" ht="10.8" customHeight="1">
      <c r="A15" s="203" t="s">
        <v>22</v>
      </c>
      <c r="B15" s="204">
        <v>1</v>
      </c>
      <c r="C15" s="204"/>
      <c r="D15" s="204"/>
      <c r="E15" s="204"/>
      <c r="F15" s="204"/>
      <c r="G15" s="205"/>
      <c r="H15" s="206">
        <f t="shared" si="0"/>
        <v>1</v>
      </c>
      <c r="J15" s="212"/>
      <c r="K15" s="224"/>
      <c r="L15" s="209"/>
    </row>
    <row r="16" spans="1:12" ht="10.8" customHeight="1" thickBot="1">
      <c r="A16" s="213" t="s">
        <v>39</v>
      </c>
      <c r="B16" s="214"/>
      <c r="C16" s="214"/>
      <c r="D16" s="214"/>
      <c r="E16" s="214"/>
      <c r="F16" s="214"/>
      <c r="G16" s="215">
        <v>1</v>
      </c>
      <c r="H16" s="216">
        <f t="shared" si="0"/>
        <v>1</v>
      </c>
      <c r="J16" s="212"/>
      <c r="K16" s="224"/>
      <c r="L16" s="209"/>
    </row>
    <row r="17" spans="1:12" ht="19.2" customHeight="1" thickTop="1">
      <c r="A17" s="217" t="s">
        <v>40</v>
      </c>
      <c r="B17" s="218"/>
      <c r="C17" s="218"/>
      <c r="D17" s="218"/>
      <c r="E17" s="218"/>
      <c r="F17" s="218"/>
      <c r="G17" s="219"/>
      <c r="H17" s="220">
        <f>SUM(H5:H16)</f>
        <v>100</v>
      </c>
      <c r="J17" s="238" t="s">
        <v>86</v>
      </c>
      <c r="K17" s="242">
        <f>K9/K13-1</f>
        <v>1.32258064516129</v>
      </c>
      <c r="L17" s="209"/>
    </row>
    <row r="18" spans="1:12" ht="19.2" customHeight="1">
      <c r="A18" s="221" t="s">
        <v>87</v>
      </c>
      <c r="B18" s="192">
        <f>COUNTIF(B5:B16,"&gt;0")</f>
        <v>6</v>
      </c>
      <c r="C18" s="192">
        <f t="shared" ref="C18:H18" si="1">COUNTIF(C5:C16,"&gt;0")</f>
        <v>4</v>
      </c>
      <c r="D18" s="192">
        <f t="shared" si="1"/>
        <v>6</v>
      </c>
      <c r="E18" s="192">
        <f t="shared" si="1"/>
        <v>3</v>
      </c>
      <c r="F18" s="192">
        <f t="shared" si="1"/>
        <v>5</v>
      </c>
      <c r="G18" s="193">
        <f t="shared" si="1"/>
        <v>7</v>
      </c>
      <c r="H18" s="194">
        <f t="shared" si="1"/>
        <v>12</v>
      </c>
      <c r="J18" s="238"/>
      <c r="K18" s="242"/>
      <c r="L18" s="209"/>
    </row>
    <row r="19" spans="1:12" ht="30" customHeight="1">
      <c r="J19" s="222"/>
      <c r="K19" s="224"/>
      <c r="L19" s="209"/>
    </row>
    <row r="20" spans="1:12">
      <c r="A20" s="223" t="s">
        <v>82</v>
      </c>
    </row>
    <row r="21" spans="1:12" ht="30.6" customHeight="1">
      <c r="A21" s="240" t="s">
        <v>83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pans="1:12" ht="9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226"/>
    </row>
    <row r="23" spans="1:12" ht="18" customHeight="1">
      <c r="A23" s="199" t="s">
        <v>2</v>
      </c>
      <c r="B23" s="200" t="s">
        <v>41</v>
      </c>
      <c r="C23" s="200" t="s">
        <v>42</v>
      </c>
      <c r="D23" s="200" t="s">
        <v>43</v>
      </c>
      <c r="E23" s="200" t="s">
        <v>44</v>
      </c>
      <c r="F23" s="200" t="s">
        <v>45</v>
      </c>
      <c r="G23" s="201" t="s">
        <v>46</v>
      </c>
      <c r="H23" s="202" t="s">
        <v>84</v>
      </c>
    </row>
    <row r="24" spans="1:12" ht="10.8" customHeight="1">
      <c r="A24" s="203" t="s">
        <v>31</v>
      </c>
      <c r="B24" s="204">
        <v>5</v>
      </c>
      <c r="C24" s="204">
        <v>3</v>
      </c>
      <c r="D24" s="204">
        <v>7</v>
      </c>
      <c r="E24" s="204">
        <v>23</v>
      </c>
      <c r="F24" s="204">
        <v>1</v>
      </c>
      <c r="G24" s="205"/>
      <c r="H24" s="206">
        <f>SUM(B24:G24)</f>
        <v>39</v>
      </c>
    </row>
    <row r="25" spans="1:12" ht="10.8" customHeight="1">
      <c r="A25" s="207" t="s">
        <v>10</v>
      </c>
      <c r="B25" s="204">
        <v>6</v>
      </c>
      <c r="C25" s="204">
        <v>6</v>
      </c>
      <c r="D25" s="204"/>
      <c r="E25" s="204">
        <v>1</v>
      </c>
      <c r="F25" s="204">
        <v>8</v>
      </c>
      <c r="G25" s="205">
        <v>1</v>
      </c>
      <c r="H25" s="206">
        <f t="shared" ref="H25:H35" si="2">SUM(B25:G25)</f>
        <v>22</v>
      </c>
    </row>
    <row r="26" spans="1:12" ht="10.8" customHeight="1">
      <c r="A26" s="203" t="s">
        <v>32</v>
      </c>
      <c r="B26" s="204">
        <v>1</v>
      </c>
      <c r="C26" s="204">
        <v>1</v>
      </c>
      <c r="D26" s="204"/>
      <c r="E26" s="204"/>
      <c r="F26" s="204">
        <v>1</v>
      </c>
      <c r="G26" s="205">
        <v>4</v>
      </c>
      <c r="H26" s="206">
        <f t="shared" si="2"/>
        <v>7</v>
      </c>
    </row>
    <row r="27" spans="1:12" ht="10.8" customHeight="1">
      <c r="A27" s="207" t="s">
        <v>33</v>
      </c>
      <c r="B27" s="204"/>
      <c r="C27" s="204"/>
      <c r="D27" s="204">
        <v>5</v>
      </c>
      <c r="E27" s="204"/>
      <c r="F27" s="204">
        <v>1</v>
      </c>
      <c r="G27" s="205"/>
      <c r="H27" s="206">
        <f t="shared" si="2"/>
        <v>6</v>
      </c>
    </row>
    <row r="28" spans="1:12" ht="10.8" customHeight="1">
      <c r="A28" s="203" t="s">
        <v>34</v>
      </c>
      <c r="B28" s="204">
        <v>3</v>
      </c>
      <c r="C28" s="204"/>
      <c r="D28" s="204">
        <v>2</v>
      </c>
      <c r="E28" s="204"/>
      <c r="F28" s="204"/>
      <c r="G28" s="205"/>
      <c r="H28" s="206">
        <f t="shared" si="2"/>
        <v>5</v>
      </c>
      <c r="I28" s="208"/>
      <c r="J28" s="241" t="s">
        <v>47</v>
      </c>
      <c r="K28" s="237">
        <f>H37</f>
        <v>12</v>
      </c>
      <c r="L28" s="209"/>
    </row>
    <row r="29" spans="1:12" ht="10.8" customHeight="1">
      <c r="A29" s="203" t="s">
        <v>35</v>
      </c>
      <c r="B29" s="204"/>
      <c r="C29" s="204">
        <v>3</v>
      </c>
      <c r="D29" s="204">
        <v>1</v>
      </c>
      <c r="E29" s="204"/>
      <c r="F29" s="204"/>
      <c r="G29" s="205">
        <v>1</v>
      </c>
      <c r="H29" s="206">
        <f t="shared" si="2"/>
        <v>5</v>
      </c>
      <c r="I29" s="208"/>
      <c r="J29" s="241"/>
      <c r="K29" s="237"/>
      <c r="L29" s="209"/>
    </row>
    <row r="30" spans="1:12" ht="10.8" customHeight="1">
      <c r="A30" s="203" t="s">
        <v>13</v>
      </c>
      <c r="B30" s="204"/>
      <c r="C30" s="204"/>
      <c r="D30" s="204">
        <v>2</v>
      </c>
      <c r="E30" s="204"/>
      <c r="F30" s="204">
        <v>1</v>
      </c>
      <c r="G30" s="205">
        <v>1</v>
      </c>
      <c r="H30" s="206">
        <f t="shared" si="2"/>
        <v>4</v>
      </c>
      <c r="J30" s="210"/>
      <c r="K30" s="227"/>
      <c r="L30" s="209"/>
    </row>
    <row r="31" spans="1:12" ht="10.8" customHeight="1">
      <c r="A31" s="203" t="s">
        <v>36</v>
      </c>
      <c r="B31" s="204">
        <v>1</v>
      </c>
      <c r="C31" s="204"/>
      <c r="D31" s="204"/>
      <c r="E31" s="204"/>
      <c r="F31" s="204"/>
      <c r="G31" s="205">
        <v>3</v>
      </c>
      <c r="H31" s="206">
        <f t="shared" si="2"/>
        <v>4</v>
      </c>
      <c r="J31" s="211"/>
      <c r="K31" s="227"/>
      <c r="L31" s="209"/>
    </row>
    <row r="32" spans="1:12" ht="10.8" customHeight="1">
      <c r="A32" s="203" t="s">
        <v>37</v>
      </c>
      <c r="B32" s="204"/>
      <c r="C32" s="204"/>
      <c r="D32" s="204"/>
      <c r="E32" s="204">
        <v>4</v>
      </c>
      <c r="F32" s="204"/>
      <c r="G32" s="205"/>
      <c r="H32" s="206">
        <f t="shared" si="2"/>
        <v>4</v>
      </c>
      <c r="I32" s="235" t="s">
        <v>85</v>
      </c>
      <c r="J32" s="236"/>
      <c r="K32" s="237">
        <f>SUM(B37:G37)/COUNTIF(B37:G37,"&gt;0")</f>
        <v>5.166666666666667</v>
      </c>
      <c r="L32" s="209"/>
    </row>
    <row r="33" spans="1:12" ht="10.8" customHeight="1">
      <c r="A33" s="203" t="s">
        <v>38</v>
      </c>
      <c r="B33" s="204"/>
      <c r="C33" s="204"/>
      <c r="D33" s="204">
        <v>1</v>
      </c>
      <c r="E33" s="204"/>
      <c r="F33" s="204"/>
      <c r="G33" s="205">
        <v>1</v>
      </c>
      <c r="H33" s="206">
        <f t="shared" si="2"/>
        <v>2</v>
      </c>
      <c r="I33" s="235"/>
      <c r="J33" s="236"/>
      <c r="K33" s="237"/>
      <c r="L33" s="209"/>
    </row>
    <row r="34" spans="1:12" ht="10.8" customHeight="1">
      <c r="A34" s="203" t="s">
        <v>22</v>
      </c>
      <c r="B34" s="204">
        <v>1</v>
      </c>
      <c r="C34" s="204"/>
      <c r="D34" s="204"/>
      <c r="E34" s="204"/>
      <c r="F34" s="204"/>
      <c r="G34" s="205"/>
      <c r="H34" s="206">
        <f t="shared" si="2"/>
        <v>1</v>
      </c>
      <c r="J34" s="212"/>
      <c r="K34" s="227"/>
      <c r="L34" s="209"/>
    </row>
    <row r="35" spans="1:12" ht="10.8" customHeight="1" thickBot="1">
      <c r="A35" s="213" t="s">
        <v>39</v>
      </c>
      <c r="B35" s="214"/>
      <c r="C35" s="214"/>
      <c r="D35" s="214"/>
      <c r="E35" s="214"/>
      <c r="F35" s="214"/>
      <c r="G35" s="215">
        <v>1</v>
      </c>
      <c r="H35" s="216">
        <f t="shared" si="2"/>
        <v>1</v>
      </c>
      <c r="J35" s="212"/>
      <c r="K35" s="227"/>
      <c r="L35" s="209"/>
    </row>
    <row r="36" spans="1:12" ht="19.2" customHeight="1" thickTop="1">
      <c r="A36" s="217" t="s">
        <v>40</v>
      </c>
      <c r="B36" s="218"/>
      <c r="C36" s="218"/>
      <c r="D36" s="218"/>
      <c r="E36" s="218"/>
      <c r="F36" s="218"/>
      <c r="G36" s="219"/>
      <c r="H36" s="220">
        <f>SUM(H24:H35)</f>
        <v>100</v>
      </c>
      <c r="J36" s="238" t="s">
        <v>86</v>
      </c>
      <c r="K36" s="239">
        <f>K28/K32-1</f>
        <v>1.32258064516129</v>
      </c>
      <c r="L36" s="209"/>
    </row>
    <row r="37" spans="1:12" ht="19.2" customHeight="1">
      <c r="A37" s="221" t="s">
        <v>87</v>
      </c>
      <c r="B37" s="192">
        <f>COUNTIF(B24:B35,"&gt;0")</f>
        <v>6</v>
      </c>
      <c r="C37" s="192">
        <f t="shared" ref="C37:H37" si="3">COUNTIF(C24:C35,"&gt;0")</f>
        <v>4</v>
      </c>
      <c r="D37" s="192">
        <f t="shared" si="3"/>
        <v>6</v>
      </c>
      <c r="E37" s="192">
        <f t="shared" si="3"/>
        <v>3</v>
      </c>
      <c r="F37" s="192">
        <f t="shared" si="3"/>
        <v>5</v>
      </c>
      <c r="G37" s="193">
        <f t="shared" si="3"/>
        <v>7</v>
      </c>
      <c r="H37" s="194">
        <f t="shared" si="3"/>
        <v>12</v>
      </c>
      <c r="J37" s="238"/>
      <c r="K37" s="239"/>
      <c r="L37" s="209"/>
    </row>
    <row r="38" spans="1:12" ht="30" customHeight="1">
      <c r="J38" s="222"/>
      <c r="K38" s="224"/>
      <c r="L38" s="209"/>
    </row>
    <row r="39" spans="1:12">
      <c r="A39" s="223" t="s">
        <v>82</v>
      </c>
    </row>
    <row r="40" spans="1:12" ht="30.6" customHeight="1">
      <c r="A40" s="240" t="s">
        <v>83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</row>
    <row r="41" spans="1:12" ht="9" customHeight="1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226"/>
    </row>
    <row r="42" spans="1:12" ht="18" customHeight="1">
      <c r="A42" s="199" t="s">
        <v>2</v>
      </c>
      <c r="B42" s="200" t="s">
        <v>41</v>
      </c>
      <c r="C42" s="200" t="s">
        <v>42</v>
      </c>
      <c r="D42" s="200" t="s">
        <v>43</v>
      </c>
      <c r="E42" s="200" t="s">
        <v>44</v>
      </c>
      <c r="F42" s="200" t="s">
        <v>45</v>
      </c>
      <c r="G42" s="201" t="s">
        <v>46</v>
      </c>
      <c r="H42" s="202" t="s">
        <v>84</v>
      </c>
    </row>
    <row r="43" spans="1:12" ht="10.8" customHeight="1">
      <c r="A43" s="203" t="s">
        <v>31</v>
      </c>
      <c r="B43" s="204">
        <v>5</v>
      </c>
      <c r="C43" s="204">
        <v>3</v>
      </c>
      <c r="D43" s="204">
        <v>7</v>
      </c>
      <c r="E43" s="204">
        <v>23</v>
      </c>
      <c r="F43" s="204">
        <v>1</v>
      </c>
      <c r="G43" s="205"/>
      <c r="H43" s="206">
        <f>SUM(B43:G43)</f>
        <v>39</v>
      </c>
    </row>
    <row r="44" spans="1:12" ht="10.8" customHeight="1">
      <c r="A44" s="207" t="s">
        <v>10</v>
      </c>
      <c r="B44" s="204">
        <v>6</v>
      </c>
      <c r="C44" s="204">
        <v>6</v>
      </c>
      <c r="D44" s="204"/>
      <c r="E44" s="204">
        <v>1</v>
      </c>
      <c r="F44" s="204">
        <v>8</v>
      </c>
      <c r="G44" s="205">
        <v>1</v>
      </c>
      <c r="H44" s="206">
        <f t="shared" ref="H44:H54" si="4">SUM(B44:G44)</f>
        <v>22</v>
      </c>
    </row>
    <row r="45" spans="1:12" ht="10.8" customHeight="1">
      <c r="A45" s="203" t="s">
        <v>32</v>
      </c>
      <c r="B45" s="204">
        <v>1</v>
      </c>
      <c r="C45" s="204">
        <v>1</v>
      </c>
      <c r="D45" s="204"/>
      <c r="E45" s="204"/>
      <c r="F45" s="204">
        <v>1</v>
      </c>
      <c r="G45" s="205">
        <v>4</v>
      </c>
      <c r="H45" s="206">
        <f t="shared" si="4"/>
        <v>7</v>
      </c>
    </row>
    <row r="46" spans="1:12" ht="10.8" customHeight="1">
      <c r="A46" s="207" t="s">
        <v>33</v>
      </c>
      <c r="B46" s="204"/>
      <c r="C46" s="204"/>
      <c r="D46" s="204">
        <v>5</v>
      </c>
      <c r="E46" s="204"/>
      <c r="F46" s="204">
        <v>1</v>
      </c>
      <c r="G46" s="205"/>
      <c r="H46" s="206">
        <f t="shared" si="4"/>
        <v>6</v>
      </c>
    </row>
    <row r="47" spans="1:12" ht="10.8" customHeight="1">
      <c r="A47" s="203" t="s">
        <v>34</v>
      </c>
      <c r="B47" s="204">
        <v>3</v>
      </c>
      <c r="C47" s="204"/>
      <c r="D47" s="204">
        <v>2</v>
      </c>
      <c r="E47" s="204"/>
      <c r="F47" s="204"/>
      <c r="G47" s="205"/>
      <c r="H47" s="206">
        <f t="shared" si="4"/>
        <v>5</v>
      </c>
      <c r="I47" s="208"/>
      <c r="J47" s="241" t="s">
        <v>47</v>
      </c>
      <c r="K47" s="237">
        <f>H56</f>
        <v>12</v>
      </c>
      <c r="L47" s="209"/>
    </row>
    <row r="48" spans="1:12" ht="10.8" customHeight="1">
      <c r="A48" s="203" t="s">
        <v>35</v>
      </c>
      <c r="B48" s="204"/>
      <c r="C48" s="204">
        <v>3</v>
      </c>
      <c r="D48" s="204">
        <v>1</v>
      </c>
      <c r="E48" s="204"/>
      <c r="F48" s="204"/>
      <c r="G48" s="205">
        <v>1</v>
      </c>
      <c r="H48" s="206">
        <f t="shared" si="4"/>
        <v>5</v>
      </c>
      <c r="I48" s="208"/>
      <c r="J48" s="241"/>
      <c r="K48" s="237"/>
      <c r="L48" s="209"/>
    </row>
    <row r="49" spans="1:12" ht="10.8" customHeight="1">
      <c r="A49" s="203" t="s">
        <v>13</v>
      </c>
      <c r="B49" s="204"/>
      <c r="C49" s="204"/>
      <c r="D49" s="204">
        <v>2</v>
      </c>
      <c r="E49" s="204"/>
      <c r="F49" s="204">
        <v>1</v>
      </c>
      <c r="G49" s="205">
        <v>1</v>
      </c>
      <c r="H49" s="206">
        <f t="shared" si="4"/>
        <v>4</v>
      </c>
      <c r="J49" s="210"/>
      <c r="K49" s="227"/>
      <c r="L49" s="209"/>
    </row>
    <row r="50" spans="1:12" ht="10.8" customHeight="1">
      <c r="A50" s="203" t="s">
        <v>36</v>
      </c>
      <c r="B50" s="204">
        <v>1</v>
      </c>
      <c r="C50" s="204"/>
      <c r="D50" s="204"/>
      <c r="E50" s="204"/>
      <c r="F50" s="204"/>
      <c r="G50" s="205">
        <v>3</v>
      </c>
      <c r="H50" s="206">
        <f t="shared" si="4"/>
        <v>4</v>
      </c>
      <c r="J50" s="211"/>
      <c r="K50" s="227"/>
      <c r="L50" s="209"/>
    </row>
    <row r="51" spans="1:12" ht="10.8" customHeight="1">
      <c r="A51" s="203" t="s">
        <v>37</v>
      </c>
      <c r="B51" s="204"/>
      <c r="C51" s="204"/>
      <c r="D51" s="204"/>
      <c r="E51" s="204">
        <v>4</v>
      </c>
      <c r="F51" s="204"/>
      <c r="G51" s="205"/>
      <c r="H51" s="206">
        <f t="shared" si="4"/>
        <v>4</v>
      </c>
      <c r="I51" s="235" t="s">
        <v>85</v>
      </c>
      <c r="J51" s="236"/>
      <c r="K51" s="237">
        <f>SUM(B56:G56)/COUNTIF(B56:G56,"&gt;0")</f>
        <v>5.166666666666667</v>
      </c>
      <c r="L51" s="209"/>
    </row>
    <row r="52" spans="1:12" ht="10.8" customHeight="1">
      <c r="A52" s="203" t="s">
        <v>38</v>
      </c>
      <c r="B52" s="204"/>
      <c r="C52" s="204"/>
      <c r="D52" s="204">
        <v>1</v>
      </c>
      <c r="E52" s="204"/>
      <c r="F52" s="204"/>
      <c r="G52" s="205">
        <v>1</v>
      </c>
      <c r="H52" s="206">
        <f t="shared" si="4"/>
        <v>2</v>
      </c>
      <c r="I52" s="235"/>
      <c r="J52" s="236"/>
      <c r="K52" s="237"/>
      <c r="L52" s="209"/>
    </row>
    <row r="53" spans="1:12" ht="10.8" customHeight="1">
      <c r="A53" s="203" t="s">
        <v>22</v>
      </c>
      <c r="B53" s="204">
        <v>1</v>
      </c>
      <c r="C53" s="204"/>
      <c r="D53" s="204"/>
      <c r="E53" s="204"/>
      <c r="F53" s="204"/>
      <c r="G53" s="205"/>
      <c r="H53" s="206">
        <f t="shared" si="4"/>
        <v>1</v>
      </c>
      <c r="J53" s="212"/>
      <c r="K53" s="227"/>
      <c r="L53" s="209"/>
    </row>
    <row r="54" spans="1:12" ht="10.8" customHeight="1" thickBot="1">
      <c r="A54" s="213" t="s">
        <v>39</v>
      </c>
      <c r="B54" s="214"/>
      <c r="C54" s="214"/>
      <c r="D54" s="214"/>
      <c r="E54" s="214"/>
      <c r="F54" s="214"/>
      <c r="G54" s="215">
        <v>1</v>
      </c>
      <c r="H54" s="216">
        <f t="shared" si="4"/>
        <v>1</v>
      </c>
      <c r="J54" s="212"/>
      <c r="K54" s="227"/>
      <c r="L54" s="209"/>
    </row>
    <row r="55" spans="1:12" ht="19.2" customHeight="1" thickTop="1">
      <c r="A55" s="217" t="s">
        <v>40</v>
      </c>
      <c r="B55" s="218"/>
      <c r="C55" s="218"/>
      <c r="D55" s="218"/>
      <c r="E55" s="218"/>
      <c r="F55" s="218"/>
      <c r="G55" s="219"/>
      <c r="H55" s="220">
        <f>SUM(H43:H54)</f>
        <v>100</v>
      </c>
      <c r="J55" s="238" t="s">
        <v>86</v>
      </c>
      <c r="K55" s="239">
        <f>K47/K51-1</f>
        <v>1.32258064516129</v>
      </c>
      <c r="L55" s="209"/>
    </row>
    <row r="56" spans="1:12" ht="19.2" customHeight="1">
      <c r="A56" s="221" t="s">
        <v>87</v>
      </c>
      <c r="B56" s="192">
        <f>COUNTIF(B43:B54,"&gt;0")</f>
        <v>6</v>
      </c>
      <c r="C56" s="192">
        <f t="shared" ref="C56:H56" si="5">COUNTIF(C43:C54,"&gt;0")</f>
        <v>4</v>
      </c>
      <c r="D56" s="192">
        <f t="shared" si="5"/>
        <v>6</v>
      </c>
      <c r="E56" s="192">
        <f t="shared" si="5"/>
        <v>3</v>
      </c>
      <c r="F56" s="192">
        <f t="shared" si="5"/>
        <v>5</v>
      </c>
      <c r="G56" s="193">
        <f t="shared" si="5"/>
        <v>7</v>
      </c>
      <c r="H56" s="194">
        <f t="shared" si="5"/>
        <v>12</v>
      </c>
      <c r="J56" s="238"/>
      <c r="K56" s="239"/>
      <c r="L56" s="209"/>
    </row>
  </sheetData>
  <mergeCells count="21">
    <mergeCell ref="A2:K2"/>
    <mergeCell ref="J9:J10"/>
    <mergeCell ref="J17:J18"/>
    <mergeCell ref="K17:K18"/>
    <mergeCell ref="K9:K10"/>
    <mergeCell ref="I13:J14"/>
    <mergeCell ref="K13:K14"/>
    <mergeCell ref="A21:K21"/>
    <mergeCell ref="A40:K40"/>
    <mergeCell ref="J47:J48"/>
    <mergeCell ref="K47:K48"/>
    <mergeCell ref="J28:J29"/>
    <mergeCell ref="K28:K29"/>
    <mergeCell ref="I32:J33"/>
    <mergeCell ref="K32:K33"/>
    <mergeCell ref="I51:J52"/>
    <mergeCell ref="K51:K52"/>
    <mergeCell ref="J55:J56"/>
    <mergeCell ref="K55:K56"/>
    <mergeCell ref="J36:J37"/>
    <mergeCell ref="K36:K37"/>
  </mergeCells>
  <pageMargins left="0.27" right="0.21" top="0.25" bottom="0.24" header="0.21" footer="0.17"/>
  <pageSetup paperSize="9" orientation="portrait" verticalDpi="0" r:id="rId1"/>
  <legacyDrawing r:id="rId2"/>
  <oleObjects>
    <oleObject shapeId="6145" r:id="rId3"/>
    <oleObject shapeId="6147" r:id="rId4"/>
    <oleObject shapeId="6148" r:id="rId5"/>
    <oleObject shapeId="6149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AF57"/>
  <sheetViews>
    <sheetView workbookViewId="0">
      <selection activeCell="F7" sqref="F7"/>
    </sheetView>
  </sheetViews>
  <sheetFormatPr defaultColWidth="9.109375" defaultRowHeight="13.2"/>
  <cols>
    <col min="1" max="1" width="4.44140625" style="90" customWidth="1"/>
    <col min="2" max="2" width="23" style="90" customWidth="1"/>
    <col min="3" max="6" width="8.109375" style="90" customWidth="1"/>
    <col min="7" max="7" width="8.33203125" style="90" customWidth="1"/>
    <col min="8" max="8" width="8.88671875" style="90" customWidth="1"/>
    <col min="9" max="9" width="7.88671875" style="90" customWidth="1"/>
    <col min="10" max="10" width="11.5546875" style="90" customWidth="1"/>
    <col min="11" max="11" width="6.33203125" style="90" customWidth="1"/>
    <col min="12" max="12" width="9" style="90" customWidth="1"/>
    <col min="13" max="13" width="16" style="90" customWidth="1"/>
    <col min="14" max="14" width="2.33203125" style="90" customWidth="1"/>
    <col min="15" max="15" width="9.109375" style="90"/>
    <col min="16" max="16" width="4.44140625" style="90" customWidth="1"/>
    <col min="17" max="17" width="23" style="90" customWidth="1"/>
    <col min="18" max="18" width="6.33203125" style="90" customWidth="1"/>
    <col min="19" max="21" width="4.88671875" style="90" customWidth="1"/>
    <col min="22" max="22" width="8.33203125" style="90" customWidth="1"/>
    <col min="23" max="23" width="9.33203125" style="90" customWidth="1"/>
    <col min="24" max="24" width="9.109375" style="90"/>
    <col min="25" max="25" width="4.44140625" style="90" customWidth="1"/>
    <col min="26" max="26" width="23" style="90" customWidth="1"/>
    <col min="27" max="27" width="6.33203125" style="90" customWidth="1"/>
    <col min="28" max="30" width="4.88671875" style="90" customWidth="1"/>
    <col min="31" max="31" width="8.33203125" style="90" customWidth="1"/>
    <col min="32" max="32" width="9.33203125" style="90" customWidth="1"/>
    <col min="33" max="16384" width="9.109375" style="90"/>
  </cols>
  <sheetData>
    <row r="1" spans="1:32" ht="25.8" customHeight="1" thickBot="1">
      <c r="A1" s="151" t="s">
        <v>77</v>
      </c>
      <c r="C1" s="155"/>
      <c r="D1" s="155"/>
      <c r="E1" s="155"/>
      <c r="F1" s="155"/>
    </row>
    <row r="2" spans="1:32" s="91" customFormat="1" ht="30.75" customHeight="1" thickBot="1">
      <c r="B2" s="92" t="s">
        <v>53</v>
      </c>
      <c r="C2" s="156"/>
      <c r="D2" s="156"/>
      <c r="E2" s="156"/>
      <c r="F2" s="156"/>
      <c r="G2" s="108"/>
      <c r="H2" s="245" t="s">
        <v>0</v>
      </c>
      <c r="I2" s="246"/>
      <c r="J2" s="247"/>
      <c r="K2" s="248" t="s">
        <v>65</v>
      </c>
      <c r="L2" s="249"/>
      <c r="M2" s="25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116" customFormat="1" ht="40.5" customHeight="1" thickBot="1">
      <c r="A3" s="83" t="s">
        <v>23</v>
      </c>
      <c r="B3" s="110" t="s">
        <v>2</v>
      </c>
      <c r="C3" s="84" t="s">
        <v>41</v>
      </c>
      <c r="D3" s="84" t="s">
        <v>42</v>
      </c>
      <c r="E3" s="84" t="s">
        <v>43</v>
      </c>
      <c r="F3" s="85" t="s">
        <v>44</v>
      </c>
      <c r="G3" s="102" t="s">
        <v>64</v>
      </c>
      <c r="H3" s="111" t="s">
        <v>67</v>
      </c>
      <c r="I3" s="112" t="s">
        <v>68</v>
      </c>
      <c r="J3" s="113" t="s">
        <v>69</v>
      </c>
      <c r="K3" s="114" t="s">
        <v>7</v>
      </c>
      <c r="L3" s="112" t="s">
        <v>70</v>
      </c>
      <c r="M3" s="113" t="s">
        <v>71</v>
      </c>
      <c r="N3" s="115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ht="20.25" customHeight="1">
      <c r="A4" s="86">
        <v>1</v>
      </c>
      <c r="B4" s="152" t="s">
        <v>54</v>
      </c>
      <c r="C4" s="94">
        <v>5</v>
      </c>
      <c r="D4" s="94"/>
      <c r="E4" s="94"/>
      <c r="F4" s="95">
        <v>5</v>
      </c>
      <c r="G4" s="103">
        <f>SUM(C4:F4)</f>
        <v>10</v>
      </c>
      <c r="H4" s="96">
        <f>G4/$G$15</f>
        <v>6.0240963855421686E-2</v>
      </c>
      <c r="I4" s="119">
        <f>LN(H4)</f>
        <v>-2.8094026953624978</v>
      </c>
      <c r="J4" s="120">
        <f>H4*I4</f>
        <v>-0.16924112622665649</v>
      </c>
      <c r="K4" s="121">
        <f t="shared" ref="K4:K13" si="0">1/$G$14</f>
        <v>0.1</v>
      </c>
      <c r="L4" s="119">
        <f>LN(K4)</f>
        <v>-2.3025850929940455</v>
      </c>
      <c r="M4" s="120">
        <f>K4*L4</f>
        <v>-0.23025850929940456</v>
      </c>
    </row>
    <row r="5" spans="1:32" ht="20.25" customHeight="1">
      <c r="A5" s="87">
        <v>2</v>
      </c>
      <c r="B5" s="153" t="s">
        <v>55</v>
      </c>
      <c r="C5" s="97">
        <v>3</v>
      </c>
      <c r="D5" s="97">
        <v>5</v>
      </c>
      <c r="E5" s="97">
        <v>8</v>
      </c>
      <c r="F5" s="98">
        <v>18</v>
      </c>
      <c r="G5" s="104">
        <f t="shared" ref="G5:G13" si="1">SUM(C5:F5)</f>
        <v>34</v>
      </c>
      <c r="H5" s="124">
        <f t="shared" ref="H5:H13" si="2">G5/$G$15</f>
        <v>0.20481927710843373</v>
      </c>
      <c r="I5" s="125">
        <f t="shared" ref="I5:I13" si="3">LN(H5)</f>
        <v>-1.5856272637403819</v>
      </c>
      <c r="J5" s="126">
        <f t="shared" ref="J5:J13" si="4">H5*I5</f>
        <v>-0.32476702992272882</v>
      </c>
      <c r="K5" s="127">
        <f t="shared" si="0"/>
        <v>0.1</v>
      </c>
      <c r="L5" s="125">
        <f t="shared" ref="L5:L13" si="5">LN(K5)</f>
        <v>-2.3025850929940455</v>
      </c>
      <c r="M5" s="126">
        <f t="shared" ref="M5:M13" si="6">K5*L5</f>
        <v>-0.23025850929940456</v>
      </c>
    </row>
    <row r="6" spans="1:32" ht="20.25" customHeight="1">
      <c r="A6" s="87">
        <v>3</v>
      </c>
      <c r="B6" s="153" t="s">
        <v>56</v>
      </c>
      <c r="C6" s="97">
        <v>1</v>
      </c>
      <c r="D6" s="97"/>
      <c r="E6" s="97"/>
      <c r="F6" s="98">
        <v>1</v>
      </c>
      <c r="G6" s="104">
        <f t="shared" si="1"/>
        <v>2</v>
      </c>
      <c r="H6" s="124">
        <f t="shared" si="2"/>
        <v>1.2048192771084338E-2</v>
      </c>
      <c r="I6" s="125">
        <f t="shared" si="3"/>
        <v>-4.4188406077965983</v>
      </c>
      <c r="J6" s="126">
        <f t="shared" si="4"/>
        <v>-5.3239043467428901E-2</v>
      </c>
      <c r="K6" s="127">
        <f t="shared" si="0"/>
        <v>0.1</v>
      </c>
      <c r="L6" s="125">
        <f t="shared" si="5"/>
        <v>-2.3025850929940455</v>
      </c>
      <c r="M6" s="126">
        <f t="shared" si="6"/>
        <v>-0.23025850929940456</v>
      </c>
    </row>
    <row r="7" spans="1:32" ht="20.25" customHeight="1">
      <c r="A7" s="87">
        <v>4</v>
      </c>
      <c r="B7" s="153" t="s">
        <v>57</v>
      </c>
      <c r="C7" s="97">
        <v>5</v>
      </c>
      <c r="D7" s="97">
        <v>8</v>
      </c>
      <c r="E7" s="97">
        <v>7</v>
      </c>
      <c r="F7" s="98">
        <v>21</v>
      </c>
      <c r="G7" s="104">
        <f t="shared" si="1"/>
        <v>41</v>
      </c>
      <c r="H7" s="124">
        <f t="shared" si="2"/>
        <v>0.24698795180722891</v>
      </c>
      <c r="I7" s="125">
        <f t="shared" si="3"/>
        <v>-1.3984157216522355</v>
      </c>
      <c r="J7" s="126">
        <f t="shared" si="4"/>
        <v>-0.34539183486591357</v>
      </c>
      <c r="K7" s="127">
        <f t="shared" si="0"/>
        <v>0.1</v>
      </c>
      <c r="L7" s="125">
        <f t="shared" si="5"/>
        <v>-2.3025850929940455</v>
      </c>
      <c r="M7" s="126">
        <f t="shared" si="6"/>
        <v>-0.23025850929940456</v>
      </c>
    </row>
    <row r="8" spans="1:32" ht="20.25" customHeight="1">
      <c r="A8" s="87">
        <v>5</v>
      </c>
      <c r="B8" s="153" t="s">
        <v>58</v>
      </c>
      <c r="C8" s="97">
        <v>8</v>
      </c>
      <c r="D8" s="97"/>
      <c r="E8" s="97">
        <v>3</v>
      </c>
      <c r="F8" s="98"/>
      <c r="G8" s="104">
        <f t="shared" si="1"/>
        <v>11</v>
      </c>
      <c r="H8" s="124">
        <f t="shared" si="2"/>
        <v>6.6265060240963861E-2</v>
      </c>
      <c r="I8" s="125">
        <f t="shared" si="3"/>
        <v>-2.7140925155581725</v>
      </c>
      <c r="J8" s="126">
        <f t="shared" si="4"/>
        <v>-0.17984950404301145</v>
      </c>
      <c r="K8" s="127">
        <f t="shared" si="0"/>
        <v>0.1</v>
      </c>
      <c r="L8" s="125">
        <f t="shared" si="5"/>
        <v>-2.3025850929940455</v>
      </c>
      <c r="M8" s="126">
        <f t="shared" si="6"/>
        <v>-0.23025850929940456</v>
      </c>
    </row>
    <row r="9" spans="1:32" ht="20.25" customHeight="1">
      <c r="A9" s="87">
        <v>6</v>
      </c>
      <c r="B9" s="153" t="s">
        <v>59</v>
      </c>
      <c r="C9" s="97">
        <v>14</v>
      </c>
      <c r="D9" s="97"/>
      <c r="E9" s="97">
        <v>12</v>
      </c>
      <c r="F9" s="98"/>
      <c r="G9" s="104">
        <f t="shared" si="1"/>
        <v>26</v>
      </c>
      <c r="H9" s="124">
        <f t="shared" si="2"/>
        <v>0.15662650602409639</v>
      </c>
      <c r="I9" s="125">
        <f t="shared" si="3"/>
        <v>-1.8538912503350611</v>
      </c>
      <c r="J9" s="126">
        <f t="shared" si="4"/>
        <v>-0.29036850908862405</v>
      </c>
      <c r="K9" s="127">
        <f t="shared" si="0"/>
        <v>0.1</v>
      </c>
      <c r="L9" s="125">
        <f t="shared" si="5"/>
        <v>-2.3025850929940455</v>
      </c>
      <c r="M9" s="126">
        <f t="shared" si="6"/>
        <v>-0.23025850929940456</v>
      </c>
    </row>
    <row r="10" spans="1:32" ht="20.25" customHeight="1">
      <c r="A10" s="87">
        <v>7</v>
      </c>
      <c r="B10" s="153" t="s">
        <v>60</v>
      </c>
      <c r="C10" s="97"/>
      <c r="D10" s="97">
        <v>1</v>
      </c>
      <c r="E10" s="97"/>
      <c r="F10" s="98"/>
      <c r="G10" s="104">
        <f t="shared" si="1"/>
        <v>1</v>
      </c>
      <c r="H10" s="124">
        <f t="shared" si="2"/>
        <v>6.024096385542169E-3</v>
      </c>
      <c r="I10" s="125">
        <f t="shared" si="3"/>
        <v>-5.1119877883565428</v>
      </c>
      <c r="J10" s="126">
        <f t="shared" si="4"/>
        <v>-3.0795107158774357E-2</v>
      </c>
      <c r="K10" s="127">
        <f t="shared" si="0"/>
        <v>0.1</v>
      </c>
      <c r="L10" s="125">
        <f t="shared" si="5"/>
        <v>-2.3025850929940455</v>
      </c>
      <c r="M10" s="126">
        <f t="shared" si="6"/>
        <v>-0.23025850929940456</v>
      </c>
    </row>
    <row r="11" spans="1:32" ht="20.25" customHeight="1">
      <c r="A11" s="87">
        <v>8</v>
      </c>
      <c r="B11" s="153" t="s">
        <v>61</v>
      </c>
      <c r="C11" s="97"/>
      <c r="D11" s="97">
        <v>1</v>
      </c>
      <c r="E11" s="97"/>
      <c r="F11" s="98">
        <v>3</v>
      </c>
      <c r="G11" s="104">
        <f t="shared" si="1"/>
        <v>4</v>
      </c>
      <c r="H11" s="124">
        <f t="shared" si="2"/>
        <v>2.4096385542168676E-2</v>
      </c>
      <c r="I11" s="125">
        <f t="shared" si="3"/>
        <v>-3.7256934272366524</v>
      </c>
      <c r="J11" s="126">
        <f t="shared" si="4"/>
        <v>-8.9775745234618134E-2</v>
      </c>
      <c r="K11" s="127">
        <f t="shared" si="0"/>
        <v>0.1</v>
      </c>
      <c r="L11" s="125">
        <f t="shared" si="5"/>
        <v>-2.3025850929940455</v>
      </c>
      <c r="M11" s="126">
        <f t="shared" si="6"/>
        <v>-0.23025850929940456</v>
      </c>
    </row>
    <row r="12" spans="1:32" ht="20.25" customHeight="1">
      <c r="A12" s="87">
        <v>9</v>
      </c>
      <c r="B12" s="153" t="s">
        <v>62</v>
      </c>
      <c r="C12" s="97"/>
      <c r="D12" s="97">
        <v>5</v>
      </c>
      <c r="E12" s="97"/>
      <c r="F12" s="98">
        <v>2</v>
      </c>
      <c r="G12" s="104">
        <f t="shared" si="1"/>
        <v>7</v>
      </c>
      <c r="H12" s="124">
        <f t="shared" si="2"/>
        <v>4.2168674698795178E-2</v>
      </c>
      <c r="I12" s="125">
        <f t="shared" si="3"/>
        <v>-3.1660776393012302</v>
      </c>
      <c r="J12" s="126">
        <f t="shared" si="4"/>
        <v>-0.13350929804282294</v>
      </c>
      <c r="K12" s="127">
        <f t="shared" si="0"/>
        <v>0.1</v>
      </c>
      <c r="L12" s="125">
        <f t="shared" si="5"/>
        <v>-2.3025850929940455</v>
      </c>
      <c r="M12" s="126">
        <f t="shared" si="6"/>
        <v>-0.23025850929940456</v>
      </c>
    </row>
    <row r="13" spans="1:32" ht="20.25" customHeight="1" thickBot="1">
      <c r="A13" s="88">
        <v>10</v>
      </c>
      <c r="B13" s="154" t="s">
        <v>63</v>
      </c>
      <c r="C13" s="99"/>
      <c r="D13" s="99">
        <v>30</v>
      </c>
      <c r="E13" s="99"/>
      <c r="F13" s="100"/>
      <c r="G13" s="105">
        <f t="shared" si="1"/>
        <v>30</v>
      </c>
      <c r="H13" s="124">
        <f t="shared" si="2"/>
        <v>0.18072289156626506</v>
      </c>
      <c r="I13" s="125">
        <f t="shared" si="3"/>
        <v>-1.7107904066943878</v>
      </c>
      <c r="J13" s="126">
        <f t="shared" si="4"/>
        <v>-0.30917898916163633</v>
      </c>
      <c r="K13" s="127">
        <f t="shared" si="0"/>
        <v>0.1</v>
      </c>
      <c r="L13" s="125">
        <f t="shared" si="5"/>
        <v>-2.3025850929940455</v>
      </c>
      <c r="M13" s="126">
        <f t="shared" si="6"/>
        <v>-0.23025850929940456</v>
      </c>
    </row>
    <row r="14" spans="1:32" ht="29.4">
      <c r="A14" s="116"/>
      <c r="B14" s="158" t="s">
        <v>72</v>
      </c>
      <c r="C14" s="159">
        <f>COUNTIF(C4:C13,"&gt;0")</f>
        <v>6</v>
      </c>
      <c r="D14" s="160">
        <f>COUNTIF(D4:D13,"&gt;0")</f>
        <v>6</v>
      </c>
      <c r="E14" s="160">
        <f>COUNTIF(E4:E13,"&gt;0")</f>
        <v>4</v>
      </c>
      <c r="F14" s="161">
        <f>COUNTIF(F4:F13,"&gt;0")</f>
        <v>6</v>
      </c>
      <c r="G14" s="157">
        <f>COUNTIF(G4:G13,"&gt;0")</f>
        <v>10</v>
      </c>
      <c r="H14" s="146" t="s">
        <v>73</v>
      </c>
      <c r="I14" s="89"/>
      <c r="J14" s="150" t="s">
        <v>73</v>
      </c>
      <c r="K14" s="147" t="s">
        <v>73</v>
      </c>
      <c r="L14" s="89"/>
      <c r="M14" s="150" t="s">
        <v>73</v>
      </c>
    </row>
    <row r="15" spans="1:32" ht="26.4" thickBot="1">
      <c r="A15" s="116"/>
      <c r="B15" s="163" t="s">
        <v>74</v>
      </c>
      <c r="C15" s="164">
        <f t="shared" ref="C15:H15" si="7">SUM(C4:C13)</f>
        <v>36</v>
      </c>
      <c r="D15" s="165">
        <f t="shared" si="7"/>
        <v>50</v>
      </c>
      <c r="E15" s="165">
        <f t="shared" si="7"/>
        <v>30</v>
      </c>
      <c r="F15" s="166">
        <f t="shared" si="7"/>
        <v>50</v>
      </c>
      <c r="G15" s="162">
        <f t="shared" si="7"/>
        <v>166</v>
      </c>
      <c r="H15" s="145">
        <f t="shared" si="7"/>
        <v>0.99999999999999989</v>
      </c>
      <c r="I15" s="101"/>
      <c r="J15" s="130">
        <f>SUM(J4:J13)</f>
        <v>-1.9261161872122152</v>
      </c>
      <c r="K15" s="145">
        <f>SUM(K4:K13)</f>
        <v>0.99999999999999989</v>
      </c>
      <c r="L15" s="101"/>
      <c r="M15" s="130">
        <f>SUM(M4:M13)</f>
        <v>-2.3025850929940455</v>
      </c>
    </row>
    <row r="16" spans="1:32" ht="13.8" thickBot="1"/>
    <row r="17" spans="1:32" s="101" customFormat="1" ht="25.2" thickBot="1">
      <c r="B17" s="167" t="s">
        <v>19</v>
      </c>
      <c r="C17" s="168">
        <f>$G$14</f>
        <v>10</v>
      </c>
      <c r="D17" s="131"/>
      <c r="E17" s="131"/>
      <c r="F17" s="132"/>
      <c r="H17" s="148" t="s">
        <v>16</v>
      </c>
      <c r="I17" s="133"/>
      <c r="J17" s="149">
        <f>-1*J15</f>
        <v>1.9261161872122152</v>
      </c>
      <c r="K17" s="134" t="s">
        <v>17</v>
      </c>
      <c r="L17" s="135"/>
      <c r="M17" s="142">
        <f>-1*M15</f>
        <v>2.3025850929940455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</row>
    <row r="18" spans="1:32" s="101" customFormat="1" ht="25.2" thickBot="1">
      <c r="B18" s="169" t="s">
        <v>20</v>
      </c>
      <c r="C18" s="170">
        <f>$G$15</f>
        <v>166</v>
      </c>
      <c r="D18" s="131"/>
      <c r="E18" s="131"/>
      <c r="F18" s="132"/>
      <c r="H18" s="137"/>
      <c r="I18" s="137"/>
      <c r="J18" s="137"/>
      <c r="K18" s="137"/>
      <c r="L18" s="137"/>
      <c r="M18" s="137"/>
      <c r="N18" s="138"/>
      <c r="O18" s="138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2" s="101" customFormat="1" ht="30" thickBot="1">
      <c r="B19" s="171" t="s">
        <v>76</v>
      </c>
      <c r="C19" s="186">
        <f>AVERAGE($C$14:$F$14)</f>
        <v>5.5</v>
      </c>
      <c r="D19" s="131"/>
      <c r="E19" s="131"/>
      <c r="F19" s="132"/>
      <c r="H19" s="140"/>
      <c r="I19" s="140"/>
      <c r="J19" s="107"/>
      <c r="K19" s="141" t="s">
        <v>18</v>
      </c>
      <c r="L19" s="135"/>
      <c r="M19" s="142">
        <f>$J$17/$M$17</f>
        <v>0.83650163161079594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</row>
    <row r="20" spans="1:32" s="101" customFormat="1" ht="30" thickBot="1">
      <c r="B20" s="139" t="s">
        <v>75</v>
      </c>
      <c r="C20" s="172">
        <f>$C$17/$C$19-1</f>
        <v>0.81818181818181812</v>
      </c>
      <c r="D20" s="131"/>
      <c r="E20" s="131"/>
      <c r="F20" s="132"/>
      <c r="K20" s="138"/>
      <c r="L20" s="138"/>
      <c r="M20" s="138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</row>
    <row r="21" spans="1:32" ht="21">
      <c r="E21" s="143"/>
      <c r="F21" s="143"/>
      <c r="J21" s="101"/>
      <c r="K21" s="138"/>
      <c r="L21" s="138"/>
      <c r="M21" s="138"/>
      <c r="N21" s="101"/>
      <c r="O21" s="101"/>
      <c r="AA21" s="155"/>
      <c r="AB21" s="155"/>
      <c r="AC21" s="155"/>
      <c r="AD21" s="155"/>
    </row>
    <row r="22" spans="1:32" ht="21.6" thickBot="1">
      <c r="A22" s="91"/>
      <c r="B22" s="92" t="s">
        <v>53</v>
      </c>
      <c r="C22" s="156"/>
      <c r="D22" s="156"/>
      <c r="E22" s="156"/>
      <c r="F22" s="156"/>
      <c r="G22" s="92"/>
      <c r="H22" s="93"/>
      <c r="I22" s="109"/>
      <c r="J22" s="101"/>
      <c r="K22" s="138"/>
      <c r="L22" s="138"/>
      <c r="M22" s="138"/>
      <c r="N22" s="101"/>
      <c r="O22" s="101"/>
    </row>
    <row r="23" spans="1:32" ht="30" thickBot="1">
      <c r="A23" s="83" t="s">
        <v>23</v>
      </c>
      <c r="B23" s="110" t="s">
        <v>2</v>
      </c>
      <c r="C23" s="84" t="s">
        <v>41</v>
      </c>
      <c r="D23" s="84" t="s">
        <v>42</v>
      </c>
      <c r="E23" s="84" t="s">
        <v>43</v>
      </c>
      <c r="F23" s="85" t="s">
        <v>44</v>
      </c>
      <c r="G23" s="102" t="s">
        <v>64</v>
      </c>
      <c r="H23" s="111" t="s">
        <v>67</v>
      </c>
      <c r="I23" s="116"/>
      <c r="J23" s="101"/>
      <c r="K23" s="138"/>
      <c r="L23" s="138"/>
      <c r="M23" s="138"/>
      <c r="N23" s="101"/>
      <c r="O23" s="101"/>
    </row>
    <row r="24" spans="1:32" ht="18" customHeight="1">
      <c r="A24" s="86">
        <v>1</v>
      </c>
      <c r="B24" s="152" t="s">
        <v>54</v>
      </c>
      <c r="C24" s="94">
        <v>5</v>
      </c>
      <c r="D24" s="94"/>
      <c r="E24" s="94"/>
      <c r="F24" s="95">
        <v>5</v>
      </c>
      <c r="G24" s="103">
        <f>SUM(C24:F24)</f>
        <v>10</v>
      </c>
      <c r="H24" s="173">
        <f>G24/$G$15</f>
        <v>6.0240963855421686E-2</v>
      </c>
      <c r="J24" s="101"/>
      <c r="K24" s="138"/>
      <c r="L24" s="138"/>
      <c r="M24" s="138"/>
      <c r="N24" s="101"/>
      <c r="O24" s="101"/>
    </row>
    <row r="25" spans="1:32" ht="18" customHeight="1">
      <c r="A25" s="87">
        <v>2</v>
      </c>
      <c r="B25" s="153" t="s">
        <v>55</v>
      </c>
      <c r="C25" s="97">
        <v>3</v>
      </c>
      <c r="D25" s="97">
        <v>5</v>
      </c>
      <c r="E25" s="97">
        <v>8</v>
      </c>
      <c r="F25" s="98">
        <v>18</v>
      </c>
      <c r="G25" s="104">
        <f t="shared" ref="G25:G33" si="8">SUM(C25:F25)</f>
        <v>34</v>
      </c>
      <c r="H25" s="174">
        <f t="shared" ref="H25:H33" si="9">G25/$G$15</f>
        <v>0.20481927710843373</v>
      </c>
      <c r="J25" s="101"/>
      <c r="K25" s="138"/>
      <c r="L25" s="138"/>
      <c r="M25" s="138"/>
      <c r="N25" s="101"/>
      <c r="O25" s="101"/>
    </row>
    <row r="26" spans="1:32" ht="18" customHeight="1">
      <c r="A26" s="87">
        <v>3</v>
      </c>
      <c r="B26" s="153" t="s">
        <v>56</v>
      </c>
      <c r="C26" s="97">
        <v>1</v>
      </c>
      <c r="D26" s="97"/>
      <c r="E26" s="97"/>
      <c r="F26" s="98">
        <v>1</v>
      </c>
      <c r="G26" s="104">
        <f t="shared" si="8"/>
        <v>2</v>
      </c>
      <c r="H26" s="174">
        <f t="shared" si="9"/>
        <v>1.2048192771084338E-2</v>
      </c>
      <c r="J26" s="101"/>
      <c r="K26" s="138"/>
      <c r="L26" s="138"/>
      <c r="M26" s="138"/>
      <c r="N26" s="101"/>
      <c r="O26" s="101"/>
    </row>
    <row r="27" spans="1:32" ht="18" customHeight="1">
      <c r="A27" s="87">
        <v>4</v>
      </c>
      <c r="B27" s="153" t="s">
        <v>57</v>
      </c>
      <c r="C27" s="97">
        <v>5</v>
      </c>
      <c r="D27" s="97">
        <v>8</v>
      </c>
      <c r="E27" s="97">
        <v>7</v>
      </c>
      <c r="F27" s="98">
        <v>21</v>
      </c>
      <c r="G27" s="104">
        <f t="shared" si="8"/>
        <v>41</v>
      </c>
      <c r="H27" s="174">
        <f t="shared" si="9"/>
        <v>0.24698795180722891</v>
      </c>
      <c r="J27" s="101"/>
      <c r="K27" s="138"/>
      <c r="L27" s="138"/>
      <c r="M27" s="138"/>
      <c r="N27" s="101"/>
      <c r="O27" s="101"/>
    </row>
    <row r="28" spans="1:32" ht="18" customHeight="1">
      <c r="A28" s="87">
        <v>5</v>
      </c>
      <c r="B28" s="153" t="s">
        <v>58</v>
      </c>
      <c r="C28" s="97">
        <v>8</v>
      </c>
      <c r="D28" s="97"/>
      <c r="E28" s="97">
        <v>3</v>
      </c>
      <c r="F28" s="98"/>
      <c r="G28" s="104">
        <f t="shared" si="8"/>
        <v>11</v>
      </c>
      <c r="H28" s="174">
        <f t="shared" si="9"/>
        <v>6.6265060240963861E-2</v>
      </c>
      <c r="J28" s="101"/>
      <c r="K28" s="138"/>
      <c r="L28" s="138"/>
      <c r="M28" s="138"/>
      <c r="N28" s="101"/>
      <c r="O28" s="101"/>
    </row>
    <row r="29" spans="1:32" ht="18" customHeight="1">
      <c r="A29" s="87">
        <v>6</v>
      </c>
      <c r="B29" s="153" t="s">
        <v>59</v>
      </c>
      <c r="C29" s="97">
        <v>14</v>
      </c>
      <c r="D29" s="97"/>
      <c r="E29" s="97">
        <v>12</v>
      </c>
      <c r="F29" s="98"/>
      <c r="G29" s="104">
        <f t="shared" si="8"/>
        <v>26</v>
      </c>
      <c r="H29" s="174">
        <f t="shared" si="9"/>
        <v>0.15662650602409639</v>
      </c>
      <c r="J29" s="101"/>
      <c r="K29" s="138"/>
      <c r="L29" s="138"/>
      <c r="M29" s="138"/>
      <c r="N29" s="101"/>
      <c r="O29" s="101"/>
    </row>
    <row r="30" spans="1:32" ht="18" customHeight="1">
      <c r="A30" s="87">
        <v>7</v>
      </c>
      <c r="B30" s="153" t="s">
        <v>60</v>
      </c>
      <c r="C30" s="97"/>
      <c r="D30" s="97">
        <v>1</v>
      </c>
      <c r="E30" s="97"/>
      <c r="F30" s="98"/>
      <c r="G30" s="104">
        <f t="shared" si="8"/>
        <v>1</v>
      </c>
      <c r="H30" s="174">
        <f t="shared" si="9"/>
        <v>6.024096385542169E-3</v>
      </c>
      <c r="J30" s="101"/>
      <c r="K30" s="138"/>
      <c r="L30" s="138"/>
      <c r="M30" s="138"/>
      <c r="N30" s="101"/>
      <c r="O30" s="101"/>
    </row>
    <row r="31" spans="1:32" ht="18" customHeight="1">
      <c r="A31" s="87">
        <v>8</v>
      </c>
      <c r="B31" s="153" t="s">
        <v>61</v>
      </c>
      <c r="C31" s="97"/>
      <c r="D31" s="97">
        <v>1</v>
      </c>
      <c r="E31" s="97"/>
      <c r="F31" s="98">
        <v>3</v>
      </c>
      <c r="G31" s="104">
        <f t="shared" si="8"/>
        <v>4</v>
      </c>
      <c r="H31" s="174">
        <f t="shared" si="9"/>
        <v>2.4096385542168676E-2</v>
      </c>
      <c r="J31" s="101"/>
      <c r="K31" s="138"/>
      <c r="L31" s="138"/>
      <c r="M31" s="138"/>
      <c r="N31" s="101"/>
      <c r="O31" s="101"/>
    </row>
    <row r="32" spans="1:32" ht="18" customHeight="1">
      <c r="A32" s="87">
        <v>9</v>
      </c>
      <c r="B32" s="153" t="s">
        <v>62</v>
      </c>
      <c r="C32" s="97"/>
      <c r="D32" s="97">
        <v>5</v>
      </c>
      <c r="E32" s="97"/>
      <c r="F32" s="98">
        <v>2</v>
      </c>
      <c r="G32" s="104">
        <f t="shared" si="8"/>
        <v>7</v>
      </c>
      <c r="H32" s="174">
        <f t="shared" si="9"/>
        <v>4.2168674698795178E-2</v>
      </c>
      <c r="J32" s="101"/>
      <c r="K32" s="138"/>
      <c r="L32" s="138"/>
      <c r="M32" s="138"/>
      <c r="N32" s="101"/>
      <c r="O32" s="101"/>
    </row>
    <row r="33" spans="1:15" ht="18" customHeight="1" thickBot="1">
      <c r="A33" s="88">
        <v>10</v>
      </c>
      <c r="B33" s="154" t="s">
        <v>63</v>
      </c>
      <c r="C33" s="99"/>
      <c r="D33" s="99">
        <v>30</v>
      </c>
      <c r="E33" s="99"/>
      <c r="F33" s="100"/>
      <c r="G33" s="105">
        <f t="shared" si="8"/>
        <v>30</v>
      </c>
      <c r="H33" s="174">
        <f t="shared" si="9"/>
        <v>0.18072289156626506</v>
      </c>
      <c r="J33" s="101"/>
      <c r="K33" s="138"/>
      <c r="L33" s="138"/>
      <c r="M33" s="138"/>
      <c r="N33" s="101"/>
      <c r="O33" s="101"/>
    </row>
    <row r="34" spans="1:15" ht="18" customHeight="1">
      <c r="A34" s="175"/>
      <c r="B34" s="176"/>
      <c r="C34" s="177"/>
      <c r="D34" s="178"/>
      <c r="E34" s="178"/>
      <c r="F34" s="179"/>
      <c r="G34" s="180"/>
      <c r="H34" s="181"/>
      <c r="J34" s="101"/>
      <c r="K34" s="138"/>
      <c r="L34" s="138"/>
      <c r="M34" s="138"/>
      <c r="N34" s="101"/>
      <c r="O34" s="101"/>
    </row>
    <row r="35" spans="1:15" ht="18" customHeight="1" thickBot="1">
      <c r="A35" s="175"/>
      <c r="B35" s="182" t="s">
        <v>20</v>
      </c>
      <c r="C35" s="183"/>
      <c r="D35" s="184"/>
      <c r="E35" s="184"/>
      <c r="F35" s="185"/>
      <c r="G35" s="106">
        <f t="shared" ref="G35" si="10">SUM(G24:G33)</f>
        <v>166</v>
      </c>
      <c r="H35" s="181"/>
      <c r="J35" s="101"/>
      <c r="K35" s="138"/>
      <c r="L35" s="138"/>
      <c r="M35" s="138"/>
      <c r="N35" s="101"/>
      <c r="O35" s="101"/>
    </row>
    <row r="36" spans="1:15" ht="21">
      <c r="J36" s="101"/>
      <c r="K36" s="138"/>
      <c r="L36" s="138"/>
      <c r="M36" s="138"/>
      <c r="N36" s="101"/>
      <c r="O36" s="101"/>
    </row>
    <row r="37" spans="1:15" ht="24.6" thickBot="1">
      <c r="A37" s="91"/>
      <c r="B37" s="92" t="s">
        <v>66</v>
      </c>
      <c r="C37" s="156"/>
      <c r="D37" s="156"/>
      <c r="E37" s="156"/>
      <c r="F37" s="156"/>
      <c r="G37" s="92"/>
      <c r="H37" s="93"/>
    </row>
    <row r="38" spans="1:15" ht="30" thickBot="1">
      <c r="A38" s="83" t="s">
        <v>23</v>
      </c>
      <c r="B38" s="110" t="s">
        <v>2</v>
      </c>
      <c r="C38" s="84" t="s">
        <v>41</v>
      </c>
      <c r="D38" s="84" t="s">
        <v>42</v>
      </c>
      <c r="E38" s="84" t="s">
        <v>43</v>
      </c>
      <c r="F38" s="85" t="s">
        <v>44</v>
      </c>
      <c r="G38" s="102" t="s">
        <v>64</v>
      </c>
      <c r="H38" s="111" t="s">
        <v>67</v>
      </c>
    </row>
    <row r="39" spans="1:15" ht="18" customHeight="1">
      <c r="A39" s="117">
        <v>4</v>
      </c>
      <c r="B39" s="118" t="s">
        <v>57</v>
      </c>
      <c r="C39" s="94">
        <v>5</v>
      </c>
      <c r="D39" s="94">
        <v>8</v>
      </c>
      <c r="E39" s="94">
        <v>7</v>
      </c>
      <c r="F39" s="95">
        <v>21</v>
      </c>
      <c r="G39" s="103">
        <f t="shared" ref="G39:G48" si="11">SUM(C39:F39)</f>
        <v>41</v>
      </c>
      <c r="H39" s="173">
        <f t="shared" ref="H39:H48" si="12">G39/$G$15</f>
        <v>0.24698795180722891</v>
      </c>
    </row>
    <row r="40" spans="1:15" ht="18" customHeight="1">
      <c r="A40" s="122">
        <v>2</v>
      </c>
      <c r="B40" s="123" t="s">
        <v>55</v>
      </c>
      <c r="C40" s="97">
        <v>3</v>
      </c>
      <c r="D40" s="97">
        <v>5</v>
      </c>
      <c r="E40" s="97">
        <v>8</v>
      </c>
      <c r="F40" s="98">
        <v>18</v>
      </c>
      <c r="G40" s="104">
        <f t="shared" si="11"/>
        <v>34</v>
      </c>
      <c r="H40" s="174">
        <f t="shared" si="12"/>
        <v>0.20481927710843373</v>
      </c>
    </row>
    <row r="41" spans="1:15" ht="18" customHeight="1">
      <c r="A41" s="122">
        <v>10</v>
      </c>
      <c r="B41" s="123" t="s">
        <v>63</v>
      </c>
      <c r="C41" s="97"/>
      <c r="D41" s="97">
        <v>30</v>
      </c>
      <c r="E41" s="97"/>
      <c r="F41" s="98"/>
      <c r="G41" s="104">
        <f t="shared" si="11"/>
        <v>30</v>
      </c>
      <c r="H41" s="174">
        <f t="shared" si="12"/>
        <v>0.18072289156626506</v>
      </c>
    </row>
    <row r="42" spans="1:15" ht="18" customHeight="1">
      <c r="A42" s="122">
        <v>6</v>
      </c>
      <c r="B42" s="123" t="s">
        <v>59</v>
      </c>
      <c r="C42" s="97">
        <v>14</v>
      </c>
      <c r="D42" s="97"/>
      <c r="E42" s="97">
        <v>12</v>
      </c>
      <c r="F42" s="98"/>
      <c r="G42" s="104">
        <f t="shared" si="11"/>
        <v>26</v>
      </c>
      <c r="H42" s="174">
        <f t="shared" si="12"/>
        <v>0.15662650602409639</v>
      </c>
    </row>
    <row r="43" spans="1:15" ht="18" customHeight="1">
      <c r="A43" s="122">
        <v>5</v>
      </c>
      <c r="B43" s="123" t="s">
        <v>58</v>
      </c>
      <c r="C43" s="97">
        <v>8</v>
      </c>
      <c r="D43" s="97"/>
      <c r="E43" s="97">
        <v>3</v>
      </c>
      <c r="F43" s="98"/>
      <c r="G43" s="104">
        <f t="shared" si="11"/>
        <v>11</v>
      </c>
      <c r="H43" s="174">
        <f t="shared" si="12"/>
        <v>6.6265060240963861E-2</v>
      </c>
    </row>
    <row r="44" spans="1:15" ht="18" customHeight="1">
      <c r="A44" s="122">
        <v>1</v>
      </c>
      <c r="B44" s="123" t="s">
        <v>54</v>
      </c>
      <c r="C44" s="97">
        <v>5</v>
      </c>
      <c r="D44" s="97"/>
      <c r="E44" s="97"/>
      <c r="F44" s="98">
        <v>5</v>
      </c>
      <c r="G44" s="104">
        <f t="shared" si="11"/>
        <v>10</v>
      </c>
      <c r="H44" s="174">
        <f t="shared" si="12"/>
        <v>6.0240963855421686E-2</v>
      </c>
    </row>
    <row r="45" spans="1:15" ht="18" customHeight="1">
      <c r="A45" s="122">
        <v>9</v>
      </c>
      <c r="B45" s="123" t="s">
        <v>62</v>
      </c>
      <c r="C45" s="97"/>
      <c r="D45" s="97">
        <v>5</v>
      </c>
      <c r="E45" s="97"/>
      <c r="F45" s="98">
        <v>2</v>
      </c>
      <c r="G45" s="104">
        <f t="shared" si="11"/>
        <v>7</v>
      </c>
      <c r="H45" s="174">
        <f t="shared" si="12"/>
        <v>4.2168674698795178E-2</v>
      </c>
    </row>
    <row r="46" spans="1:15" ht="18" customHeight="1">
      <c r="A46" s="122">
        <v>8</v>
      </c>
      <c r="B46" s="123" t="s">
        <v>61</v>
      </c>
      <c r="C46" s="97"/>
      <c r="D46" s="97">
        <v>1</v>
      </c>
      <c r="E46" s="97"/>
      <c r="F46" s="98">
        <v>3</v>
      </c>
      <c r="G46" s="104">
        <f t="shared" si="11"/>
        <v>4</v>
      </c>
      <c r="H46" s="174">
        <f t="shared" si="12"/>
        <v>2.4096385542168676E-2</v>
      </c>
    </row>
    <row r="47" spans="1:15" ht="18" customHeight="1">
      <c r="A47" s="122">
        <v>3</v>
      </c>
      <c r="B47" s="123" t="s">
        <v>56</v>
      </c>
      <c r="C47" s="97">
        <v>1</v>
      </c>
      <c r="D47" s="97"/>
      <c r="E47" s="97"/>
      <c r="F47" s="98">
        <v>1</v>
      </c>
      <c r="G47" s="104">
        <f t="shared" si="11"/>
        <v>2</v>
      </c>
      <c r="H47" s="174">
        <f t="shared" si="12"/>
        <v>1.2048192771084338E-2</v>
      </c>
    </row>
    <row r="48" spans="1:15" ht="18" customHeight="1" thickBot="1">
      <c r="A48" s="128">
        <v>7</v>
      </c>
      <c r="B48" s="129" t="s">
        <v>60</v>
      </c>
      <c r="C48" s="99"/>
      <c r="D48" s="99">
        <v>1</v>
      </c>
      <c r="E48" s="99"/>
      <c r="F48" s="100"/>
      <c r="G48" s="105">
        <f t="shared" si="11"/>
        <v>1</v>
      </c>
      <c r="H48" s="174">
        <f t="shared" si="12"/>
        <v>6.024096385542169E-3</v>
      </c>
    </row>
    <row r="49" spans="1:8" ht="18" customHeight="1">
      <c r="A49" s="175"/>
      <c r="B49" s="176"/>
      <c r="C49" s="177"/>
      <c r="D49" s="178"/>
      <c r="E49" s="178"/>
      <c r="F49" s="179"/>
      <c r="G49" s="180"/>
      <c r="H49" s="181"/>
    </row>
    <row r="50" spans="1:8" ht="18" customHeight="1" thickBot="1">
      <c r="A50" s="175"/>
      <c r="B50" s="182" t="s">
        <v>20</v>
      </c>
      <c r="C50" s="183"/>
      <c r="D50" s="184"/>
      <c r="E50" s="184"/>
      <c r="F50" s="185"/>
      <c r="G50" s="106">
        <f t="shared" ref="G50" si="13">SUM(G39:G48)</f>
        <v>166</v>
      </c>
      <c r="H50" s="181"/>
    </row>
    <row r="52" spans="1:8" ht="24.6">
      <c r="A52" s="132"/>
      <c r="B52" s="136"/>
      <c r="C52" s="244"/>
      <c r="D52" s="244"/>
      <c r="E52" s="131"/>
      <c r="F52" s="132"/>
      <c r="G52" s="132"/>
      <c r="H52" s="101"/>
    </row>
    <row r="53" spans="1:8" ht="24.6">
      <c r="A53" s="132"/>
      <c r="B53" s="136"/>
      <c r="C53" s="244"/>
      <c r="D53" s="244"/>
      <c r="E53" s="131"/>
      <c r="F53" s="132"/>
      <c r="G53" s="132"/>
      <c r="H53" s="101"/>
    </row>
    <row r="54" spans="1:8" ht="24.6">
      <c r="A54" s="132"/>
      <c r="B54" s="136"/>
      <c r="C54" s="244"/>
      <c r="D54" s="244"/>
      <c r="E54" s="131"/>
      <c r="F54" s="132"/>
      <c r="G54" s="132"/>
      <c r="H54" s="101"/>
    </row>
    <row r="55" spans="1:8" ht="24.6">
      <c r="A55" s="132"/>
      <c r="B55" s="136"/>
      <c r="C55" s="244"/>
      <c r="D55" s="244"/>
      <c r="E55" s="131"/>
      <c r="F55" s="132"/>
      <c r="G55" s="132"/>
      <c r="H55" s="101"/>
    </row>
    <row r="56" spans="1:8">
      <c r="A56" s="144"/>
      <c r="B56" s="144"/>
      <c r="C56" s="144"/>
      <c r="D56" s="144"/>
      <c r="E56" s="144"/>
      <c r="F56" s="144"/>
      <c r="G56" s="144"/>
    </row>
    <row r="57" spans="1:8">
      <c r="A57" s="144"/>
      <c r="B57" s="144"/>
      <c r="C57" s="144"/>
      <c r="D57" s="144"/>
      <c r="E57" s="144"/>
      <c r="F57" s="144"/>
      <c r="G57" s="144"/>
    </row>
  </sheetData>
  <mergeCells count="6">
    <mergeCell ref="C53:D53"/>
    <mergeCell ref="C54:D54"/>
    <mergeCell ref="C55:D55"/>
    <mergeCell ref="H2:J2"/>
    <mergeCell ref="K2:M2"/>
    <mergeCell ref="C52:D52"/>
  </mergeCells>
  <pageMargins left="0.19685039370078741" right="0.19685039370078741" top="0.23622047244094491" bottom="0.19685039370078741" header="0.19685039370078741" footer="0.15748031496062992"/>
  <pageSetup paperSize="9" scale="75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57"/>
  <sheetViews>
    <sheetView tabSelected="1" workbookViewId="0">
      <selection activeCell="J14" sqref="J14:J15"/>
    </sheetView>
  </sheetViews>
  <sheetFormatPr defaultColWidth="9.109375" defaultRowHeight="13.2"/>
  <cols>
    <col min="1" max="1" width="4.44140625" style="90" customWidth="1"/>
    <col min="2" max="2" width="23" style="90" customWidth="1"/>
    <col min="3" max="6" width="8.109375" style="90" customWidth="1"/>
    <col min="7" max="7" width="8.33203125" style="90" customWidth="1"/>
    <col min="8" max="8" width="9.33203125" style="90" customWidth="1"/>
    <col min="9" max="9" width="7.88671875" style="90" customWidth="1"/>
    <col min="10" max="10" width="11.5546875" style="90" customWidth="1"/>
    <col min="11" max="11" width="6.33203125" style="90" customWidth="1"/>
    <col min="12" max="12" width="9" style="90" customWidth="1"/>
    <col min="13" max="13" width="16" style="90" customWidth="1"/>
    <col min="14" max="14" width="2.33203125" style="90" customWidth="1"/>
    <col min="15" max="15" width="9.109375" style="90"/>
    <col min="16" max="16" width="4.44140625" style="90" customWidth="1"/>
    <col min="17" max="17" width="23" style="90" customWidth="1"/>
    <col min="18" max="18" width="6.33203125" style="90" customWidth="1"/>
    <col min="19" max="21" width="4.88671875" style="90" customWidth="1"/>
    <col min="22" max="22" width="8.33203125" style="90" customWidth="1"/>
    <col min="23" max="23" width="9.33203125" style="90" customWidth="1"/>
    <col min="24" max="24" width="9.109375" style="90"/>
    <col min="25" max="25" width="4.44140625" style="90" customWidth="1"/>
    <col min="26" max="26" width="23" style="90" customWidth="1"/>
    <col min="27" max="27" width="6.33203125" style="90" customWidth="1"/>
    <col min="28" max="30" width="4.88671875" style="90" customWidth="1"/>
    <col min="31" max="31" width="8.33203125" style="90" customWidth="1"/>
    <col min="32" max="32" width="9.33203125" style="90" customWidth="1"/>
    <col min="33" max="16384" width="9.109375" style="90"/>
  </cols>
  <sheetData>
    <row r="1" spans="1:32" ht="24.6" customHeight="1" thickBot="1">
      <c r="A1" s="151" t="s">
        <v>77</v>
      </c>
      <c r="C1" s="155"/>
      <c r="D1" s="155"/>
      <c r="E1" s="155"/>
      <c r="F1" s="155"/>
    </row>
    <row r="2" spans="1:32" s="91" customFormat="1" ht="28.2" customHeight="1" thickBot="1">
      <c r="B2" s="92" t="s">
        <v>81</v>
      </c>
      <c r="C2" s="156"/>
      <c r="D2" s="156"/>
      <c r="E2" s="156"/>
      <c r="F2" s="156"/>
      <c r="G2" s="108"/>
      <c r="H2" s="245" t="s">
        <v>0</v>
      </c>
      <c r="I2" s="246"/>
      <c r="J2" s="247"/>
      <c r="K2" s="251" t="s">
        <v>65</v>
      </c>
      <c r="L2" s="252"/>
      <c r="M2" s="253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s="116" customFormat="1" ht="34.200000000000003" customHeight="1" thickBot="1">
      <c r="A3" s="83" t="s">
        <v>23</v>
      </c>
      <c r="B3" s="110" t="s">
        <v>2</v>
      </c>
      <c r="C3" s="84" t="s">
        <v>41</v>
      </c>
      <c r="D3" s="84" t="s">
        <v>42</v>
      </c>
      <c r="E3" s="84" t="s">
        <v>43</v>
      </c>
      <c r="F3" s="85" t="s">
        <v>44</v>
      </c>
      <c r="G3" s="102" t="s">
        <v>64</v>
      </c>
      <c r="H3" s="111" t="s">
        <v>67</v>
      </c>
      <c r="I3" s="112" t="s">
        <v>68</v>
      </c>
      <c r="J3" s="113" t="s">
        <v>69</v>
      </c>
      <c r="K3" s="114" t="s">
        <v>7</v>
      </c>
      <c r="L3" s="112" t="s">
        <v>70</v>
      </c>
      <c r="M3" s="113" t="s">
        <v>71</v>
      </c>
      <c r="N3" s="115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ht="20.25" customHeight="1">
      <c r="A4" s="86">
        <v>1</v>
      </c>
      <c r="B4" s="152" t="s">
        <v>78</v>
      </c>
      <c r="C4" s="94">
        <v>1</v>
      </c>
      <c r="D4" s="94">
        <v>5</v>
      </c>
      <c r="E4" s="94"/>
      <c r="F4" s="95">
        <v>1</v>
      </c>
      <c r="G4" s="103">
        <f>SUM(C4:F4)</f>
        <v>7</v>
      </c>
      <c r="H4" s="96">
        <f>G4/$G$15</f>
        <v>7.2164948453608241E-2</v>
      </c>
      <c r="I4" s="119">
        <f>LN(H4)</f>
        <v>-2.6288008294480698</v>
      </c>
      <c r="J4" s="120">
        <f>H4*I4</f>
        <v>-0.18970727635192255</v>
      </c>
      <c r="K4" s="121">
        <f t="shared" ref="K4:K12" si="0">1/$G$14</f>
        <v>0.1111111111111111</v>
      </c>
      <c r="L4" s="119">
        <f>LN(K4)</f>
        <v>-2.1972245773362196</v>
      </c>
      <c r="M4" s="120">
        <f>K4*L4</f>
        <v>-0.24413606414846883</v>
      </c>
    </row>
    <row r="5" spans="1:32" ht="20.25" customHeight="1">
      <c r="A5" s="87">
        <v>2</v>
      </c>
      <c r="B5" s="153" t="s">
        <v>79</v>
      </c>
      <c r="C5" s="97">
        <v>5</v>
      </c>
      <c r="D5" s="97">
        <v>4</v>
      </c>
      <c r="E5" s="97">
        <v>10</v>
      </c>
      <c r="F5" s="98">
        <v>8</v>
      </c>
      <c r="G5" s="104">
        <f t="shared" ref="G5:G12" si="1">SUM(C5:F5)</f>
        <v>27</v>
      </c>
      <c r="H5" s="124">
        <f t="shared" ref="H5:H12" si="2">G5/$G$15</f>
        <v>0.27835051546391754</v>
      </c>
      <c r="I5" s="125">
        <f t="shared" ref="I5:I12" si="3">LN(H5)</f>
        <v>-1.2788741124990537</v>
      </c>
      <c r="J5" s="126">
        <f t="shared" ref="J5:J12" si="4">H5*I5</f>
        <v>-0.35597526842757166</v>
      </c>
      <c r="K5" s="127">
        <f t="shared" si="0"/>
        <v>0.1111111111111111</v>
      </c>
      <c r="L5" s="125">
        <f t="shared" ref="L5:L12" si="5">LN(K5)</f>
        <v>-2.1972245773362196</v>
      </c>
      <c r="M5" s="126">
        <f t="shared" ref="M5:M12" si="6">K5*L5</f>
        <v>-0.24413606414846883</v>
      </c>
    </row>
    <row r="6" spans="1:32" ht="20.25" customHeight="1">
      <c r="A6" s="87">
        <v>3</v>
      </c>
      <c r="B6" s="153" t="s">
        <v>54</v>
      </c>
      <c r="C6" s="97">
        <v>2</v>
      </c>
      <c r="D6" s="97">
        <v>3</v>
      </c>
      <c r="E6" s="97">
        <v>3</v>
      </c>
      <c r="F6" s="98"/>
      <c r="G6" s="104">
        <f t="shared" si="1"/>
        <v>8</v>
      </c>
      <c r="H6" s="124">
        <f t="shared" si="2"/>
        <v>8.247422680412371E-2</v>
      </c>
      <c r="I6" s="125">
        <f t="shared" si="3"/>
        <v>-2.4952694368235471</v>
      </c>
      <c r="J6" s="126">
        <f t="shared" si="4"/>
        <v>-0.20579541746998326</v>
      </c>
      <c r="K6" s="127">
        <f t="shared" si="0"/>
        <v>0.1111111111111111</v>
      </c>
      <c r="L6" s="125">
        <f t="shared" si="5"/>
        <v>-2.1972245773362196</v>
      </c>
      <c r="M6" s="126">
        <f t="shared" si="6"/>
        <v>-0.24413606414846883</v>
      </c>
    </row>
    <row r="7" spans="1:32" ht="20.25" customHeight="1">
      <c r="A7" s="87">
        <v>4</v>
      </c>
      <c r="B7" s="153" t="s">
        <v>57</v>
      </c>
      <c r="C7" s="97">
        <v>4</v>
      </c>
      <c r="D7" s="97">
        <v>2</v>
      </c>
      <c r="E7" s="97">
        <v>10</v>
      </c>
      <c r="F7" s="98">
        <v>15</v>
      </c>
      <c r="G7" s="104">
        <f t="shared" si="1"/>
        <v>31</v>
      </c>
      <c r="H7" s="124">
        <f t="shared" si="2"/>
        <v>0.31958762886597936</v>
      </c>
      <c r="I7" s="125">
        <f t="shared" si="3"/>
        <v>-1.1407237740182365</v>
      </c>
      <c r="J7" s="126">
        <f t="shared" si="4"/>
        <v>-0.36456120612953946</v>
      </c>
      <c r="K7" s="127">
        <f t="shared" si="0"/>
        <v>0.1111111111111111</v>
      </c>
      <c r="L7" s="125">
        <f t="shared" si="5"/>
        <v>-2.1972245773362196</v>
      </c>
      <c r="M7" s="126">
        <f t="shared" si="6"/>
        <v>-0.24413606414846883</v>
      </c>
    </row>
    <row r="8" spans="1:32" ht="20.25" customHeight="1">
      <c r="A8" s="87">
        <v>5</v>
      </c>
      <c r="B8" s="153" t="s">
        <v>58</v>
      </c>
      <c r="C8" s="97">
        <v>2</v>
      </c>
      <c r="D8" s="97"/>
      <c r="E8" s="97">
        <v>1</v>
      </c>
      <c r="F8" s="98"/>
      <c r="G8" s="104">
        <f t="shared" si="1"/>
        <v>3</v>
      </c>
      <c r="H8" s="124">
        <f t="shared" si="2"/>
        <v>3.0927835051546393E-2</v>
      </c>
      <c r="I8" s="125">
        <f t="shared" si="3"/>
        <v>-3.4760986898352733</v>
      </c>
      <c r="J8" s="126">
        <f t="shared" si="4"/>
        <v>-0.10750820690212186</v>
      </c>
      <c r="K8" s="127">
        <f t="shared" si="0"/>
        <v>0.1111111111111111</v>
      </c>
      <c r="L8" s="125">
        <f t="shared" si="5"/>
        <v>-2.1972245773362196</v>
      </c>
      <c r="M8" s="126">
        <f t="shared" si="6"/>
        <v>-0.24413606414846883</v>
      </c>
    </row>
    <row r="9" spans="1:32" ht="20.25" customHeight="1">
      <c r="A9" s="87">
        <v>6</v>
      </c>
      <c r="B9" s="153" t="s">
        <v>59</v>
      </c>
      <c r="C9" s="97">
        <v>4</v>
      </c>
      <c r="D9" s="97"/>
      <c r="E9" s="97">
        <v>2</v>
      </c>
      <c r="F9" s="98">
        <v>6</v>
      </c>
      <c r="G9" s="104">
        <f t="shared" si="1"/>
        <v>12</v>
      </c>
      <c r="H9" s="124">
        <f t="shared" si="2"/>
        <v>0.12371134020618557</v>
      </c>
      <c r="I9" s="125">
        <f t="shared" si="3"/>
        <v>-2.0898043287153825</v>
      </c>
      <c r="J9" s="126">
        <f t="shared" si="4"/>
        <v>-0.25853249427406794</v>
      </c>
      <c r="K9" s="127">
        <f t="shared" si="0"/>
        <v>0.1111111111111111</v>
      </c>
      <c r="L9" s="125">
        <f t="shared" si="5"/>
        <v>-2.1972245773362196</v>
      </c>
      <c r="M9" s="126">
        <f t="shared" si="6"/>
        <v>-0.24413606414846883</v>
      </c>
    </row>
    <row r="10" spans="1:32" ht="20.25" customHeight="1">
      <c r="A10" s="87">
        <v>7</v>
      </c>
      <c r="B10" s="153" t="s">
        <v>56</v>
      </c>
      <c r="C10" s="97">
        <v>2</v>
      </c>
      <c r="D10" s="97"/>
      <c r="E10" s="97"/>
      <c r="F10" s="98"/>
      <c r="G10" s="104">
        <f t="shared" si="1"/>
        <v>2</v>
      </c>
      <c r="H10" s="124">
        <f t="shared" si="2"/>
        <v>2.0618556701030927E-2</v>
      </c>
      <c r="I10" s="125">
        <f t="shared" si="3"/>
        <v>-3.8815637979434374</v>
      </c>
      <c r="J10" s="126">
        <f t="shared" si="4"/>
        <v>-8.0032243256565716E-2</v>
      </c>
      <c r="K10" s="127">
        <f t="shared" si="0"/>
        <v>0.1111111111111111</v>
      </c>
      <c r="L10" s="125">
        <f t="shared" si="5"/>
        <v>-2.1972245773362196</v>
      </c>
      <c r="M10" s="126">
        <f t="shared" si="6"/>
        <v>-0.24413606414846883</v>
      </c>
    </row>
    <row r="11" spans="1:32" ht="20.25" customHeight="1">
      <c r="A11" s="87">
        <v>8</v>
      </c>
      <c r="B11" s="153" t="s">
        <v>80</v>
      </c>
      <c r="C11" s="97"/>
      <c r="D11" s="97">
        <v>5</v>
      </c>
      <c r="E11" s="97"/>
      <c r="F11" s="98"/>
      <c r="G11" s="104">
        <f t="shared" si="1"/>
        <v>5</v>
      </c>
      <c r="H11" s="124">
        <f t="shared" si="2"/>
        <v>5.1546391752577317E-2</v>
      </c>
      <c r="I11" s="125">
        <f t="shared" si="3"/>
        <v>-2.9652730660692823</v>
      </c>
      <c r="J11" s="126">
        <f t="shared" si="4"/>
        <v>-0.15284912711697329</v>
      </c>
      <c r="K11" s="127">
        <f t="shared" si="0"/>
        <v>0.1111111111111111</v>
      </c>
      <c r="L11" s="125">
        <f t="shared" si="5"/>
        <v>-2.1972245773362196</v>
      </c>
      <c r="M11" s="126">
        <f t="shared" si="6"/>
        <v>-0.24413606414846883</v>
      </c>
    </row>
    <row r="12" spans="1:32" ht="20.25" customHeight="1">
      <c r="A12" s="87">
        <v>9</v>
      </c>
      <c r="B12" s="153" t="s">
        <v>60</v>
      </c>
      <c r="C12" s="97"/>
      <c r="D12" s="97">
        <v>1</v>
      </c>
      <c r="E12" s="97">
        <v>1</v>
      </c>
      <c r="F12" s="98"/>
      <c r="G12" s="104">
        <f t="shared" si="1"/>
        <v>2</v>
      </c>
      <c r="H12" s="124">
        <f t="shared" si="2"/>
        <v>2.0618556701030927E-2</v>
      </c>
      <c r="I12" s="125">
        <f t="shared" si="3"/>
        <v>-3.8815637979434374</v>
      </c>
      <c r="J12" s="126">
        <f t="shared" si="4"/>
        <v>-8.0032243256565716E-2</v>
      </c>
      <c r="K12" s="127">
        <f t="shared" si="0"/>
        <v>0.1111111111111111</v>
      </c>
      <c r="L12" s="125">
        <f t="shared" si="5"/>
        <v>-2.1972245773362196</v>
      </c>
      <c r="M12" s="126">
        <f t="shared" si="6"/>
        <v>-0.24413606414846883</v>
      </c>
    </row>
    <row r="13" spans="1:32" ht="25.2" thickBot="1">
      <c r="A13" s="88"/>
      <c r="B13" s="154"/>
      <c r="C13" s="99"/>
      <c r="D13" s="99"/>
      <c r="E13" s="99"/>
      <c r="F13" s="100"/>
      <c r="G13" s="105"/>
      <c r="H13" s="124"/>
      <c r="I13" s="125"/>
      <c r="J13" s="126"/>
      <c r="K13" s="127"/>
      <c r="L13" s="125"/>
      <c r="M13" s="126"/>
    </row>
    <row r="14" spans="1:32" ht="24.6" customHeight="1">
      <c r="A14" s="116"/>
      <c r="B14" s="158" t="s">
        <v>72</v>
      </c>
      <c r="C14" s="159">
        <f>COUNTIF(C4:C13,"&gt;0")</f>
        <v>7</v>
      </c>
      <c r="D14" s="160">
        <f>COUNTIF(D4:D13,"&gt;0")</f>
        <v>6</v>
      </c>
      <c r="E14" s="160">
        <f>COUNTIF(E4:E13,"&gt;0")</f>
        <v>6</v>
      </c>
      <c r="F14" s="161">
        <f>COUNTIF(F4:F13,"&gt;0")</f>
        <v>4</v>
      </c>
      <c r="G14" s="157">
        <f>COUNTIF(G4:G13,"&gt;0")</f>
        <v>9</v>
      </c>
      <c r="H14" s="146" t="s">
        <v>73</v>
      </c>
      <c r="I14" s="89"/>
      <c r="J14" s="150" t="s">
        <v>73</v>
      </c>
      <c r="K14" s="147" t="s">
        <v>73</v>
      </c>
      <c r="L14" s="89"/>
      <c r="M14" s="150" t="s">
        <v>73</v>
      </c>
    </row>
    <row r="15" spans="1:32" ht="24" customHeight="1" thickBot="1">
      <c r="A15" s="116"/>
      <c r="B15" s="163" t="s">
        <v>74</v>
      </c>
      <c r="C15" s="164">
        <f t="shared" ref="C15:H15" si="7">SUM(C4:C13)</f>
        <v>20</v>
      </c>
      <c r="D15" s="165">
        <f t="shared" si="7"/>
        <v>20</v>
      </c>
      <c r="E15" s="165">
        <f t="shared" si="7"/>
        <v>27</v>
      </c>
      <c r="F15" s="166">
        <f t="shared" si="7"/>
        <v>30</v>
      </c>
      <c r="G15" s="162">
        <f t="shared" si="7"/>
        <v>97</v>
      </c>
      <c r="H15" s="145">
        <f t="shared" si="7"/>
        <v>1</v>
      </c>
      <c r="I15" s="101"/>
      <c r="J15" s="228">
        <f>SUM(J4:J13)</f>
        <v>-1.7949934831853112</v>
      </c>
      <c r="K15" s="145">
        <f>SUM(K4:K13)</f>
        <v>1.0000000000000002</v>
      </c>
      <c r="L15" s="101"/>
      <c r="M15" s="130">
        <f>SUM(M4:M13)</f>
        <v>-2.1972245773362196</v>
      </c>
    </row>
    <row r="16" spans="1:32" ht="13.8" thickBot="1"/>
    <row r="17" spans="1:32" s="101" customFormat="1" ht="23.4" customHeight="1" thickBot="1">
      <c r="B17" s="167" t="s">
        <v>19</v>
      </c>
      <c r="C17" s="168">
        <f>$G$14</f>
        <v>9</v>
      </c>
      <c r="D17" s="131"/>
      <c r="E17" s="131"/>
      <c r="F17" s="132"/>
      <c r="H17" s="148" t="s">
        <v>16</v>
      </c>
      <c r="I17" s="133"/>
      <c r="J17" s="149">
        <f>-1*J15</f>
        <v>1.7949934831853112</v>
      </c>
      <c r="K17" s="134" t="s">
        <v>17</v>
      </c>
      <c r="L17" s="135"/>
      <c r="M17" s="142">
        <f>-1*M15</f>
        <v>2.1972245773362196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</row>
    <row r="18" spans="1:32" s="101" customFormat="1" ht="24" customHeight="1" thickBot="1">
      <c r="B18" s="169" t="s">
        <v>20</v>
      </c>
      <c r="C18" s="170">
        <f>$G$15</f>
        <v>97</v>
      </c>
      <c r="D18" s="131"/>
      <c r="E18" s="131"/>
      <c r="F18" s="132"/>
      <c r="H18" s="137"/>
      <c r="I18" s="137"/>
      <c r="J18" s="137"/>
      <c r="K18" s="137"/>
      <c r="L18" s="137"/>
      <c r="M18" s="137"/>
      <c r="N18" s="138"/>
      <c r="O18" s="138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2" s="101" customFormat="1" ht="27" customHeight="1" thickBot="1">
      <c r="B19" s="171" t="s">
        <v>76</v>
      </c>
      <c r="C19" s="186">
        <f>AVERAGE($C$14:$F$14)</f>
        <v>5.75</v>
      </c>
      <c r="D19" s="131"/>
      <c r="E19" s="131"/>
      <c r="F19" s="132"/>
      <c r="H19" s="140"/>
      <c r="I19" s="140"/>
      <c r="J19" s="107"/>
      <c r="K19" s="141" t="s">
        <v>18</v>
      </c>
      <c r="L19" s="135"/>
      <c r="M19" s="142">
        <f>$J$17/$M$17</f>
        <v>0.81693673996740523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</row>
    <row r="20" spans="1:32" s="101" customFormat="1" ht="27.6" customHeight="1" thickBot="1">
      <c r="B20" s="139" t="s">
        <v>75</v>
      </c>
      <c r="C20" s="172">
        <f>$C$17/$C$19-1</f>
        <v>0.56521739130434789</v>
      </c>
      <c r="D20" s="131"/>
      <c r="E20" s="131"/>
      <c r="F20" s="132"/>
      <c r="K20" s="138"/>
      <c r="L20" s="138"/>
      <c r="M20" s="138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</row>
    <row r="21" spans="1:32" ht="21">
      <c r="E21" s="143"/>
      <c r="F21" s="143"/>
      <c r="J21" s="101"/>
      <c r="K21" s="138"/>
      <c r="L21" s="138"/>
      <c r="M21" s="138"/>
      <c r="N21" s="101"/>
      <c r="O21" s="101"/>
      <c r="AA21" s="155"/>
      <c r="AB21" s="155"/>
      <c r="AC21" s="155"/>
      <c r="AD21" s="155"/>
    </row>
    <row r="22" spans="1:32" ht="21.6" thickBot="1">
      <c r="A22" s="91"/>
      <c r="B22" s="92" t="s">
        <v>81</v>
      </c>
      <c r="C22" s="156"/>
      <c r="D22" s="156"/>
      <c r="E22" s="156"/>
      <c r="F22" s="156"/>
      <c r="G22" s="92"/>
      <c r="H22" s="93"/>
      <c r="I22" s="109"/>
      <c r="J22" s="101"/>
      <c r="K22" s="138"/>
      <c r="L22" s="138"/>
      <c r="M22" s="138"/>
      <c r="N22" s="101"/>
      <c r="O22" s="101"/>
    </row>
    <row r="23" spans="1:32" ht="30" thickBot="1">
      <c r="A23" s="83" t="s">
        <v>23</v>
      </c>
      <c r="B23" s="110" t="s">
        <v>2</v>
      </c>
      <c r="C23" s="84" t="s">
        <v>41</v>
      </c>
      <c r="D23" s="84" t="s">
        <v>42</v>
      </c>
      <c r="E23" s="84" t="s">
        <v>43</v>
      </c>
      <c r="F23" s="85" t="s">
        <v>44</v>
      </c>
      <c r="G23" s="102" t="s">
        <v>64</v>
      </c>
      <c r="H23" s="111" t="s">
        <v>67</v>
      </c>
      <c r="I23" s="116"/>
      <c r="J23" s="101"/>
      <c r="K23" s="138"/>
      <c r="L23" s="138"/>
      <c r="M23" s="138"/>
      <c r="N23" s="101"/>
      <c r="O23" s="101"/>
    </row>
    <row r="24" spans="1:32" ht="18" customHeight="1">
      <c r="A24" s="86">
        <v>4</v>
      </c>
      <c r="B24" s="152" t="s">
        <v>57</v>
      </c>
      <c r="C24" s="94">
        <v>4</v>
      </c>
      <c r="D24" s="94">
        <v>2</v>
      </c>
      <c r="E24" s="94">
        <v>10</v>
      </c>
      <c r="F24" s="95">
        <v>15</v>
      </c>
      <c r="G24" s="103">
        <f t="shared" ref="G24:G32" si="8">SUM(C24:F24)</f>
        <v>31</v>
      </c>
      <c r="H24" s="173">
        <f t="shared" ref="H24:H32" si="9">G24/$G$15</f>
        <v>0.31958762886597936</v>
      </c>
      <c r="J24" s="101"/>
      <c r="K24" s="138"/>
      <c r="L24" s="138"/>
      <c r="M24" s="138"/>
      <c r="N24" s="101"/>
      <c r="O24" s="101"/>
    </row>
    <row r="25" spans="1:32" ht="18" customHeight="1">
      <c r="A25" s="87">
        <v>2</v>
      </c>
      <c r="B25" s="153" t="s">
        <v>79</v>
      </c>
      <c r="C25" s="97">
        <v>5</v>
      </c>
      <c r="D25" s="97">
        <v>4</v>
      </c>
      <c r="E25" s="97">
        <v>10</v>
      </c>
      <c r="F25" s="98">
        <v>8</v>
      </c>
      <c r="G25" s="104">
        <f t="shared" si="8"/>
        <v>27</v>
      </c>
      <c r="H25" s="174">
        <f t="shared" si="9"/>
        <v>0.27835051546391754</v>
      </c>
      <c r="J25" s="101"/>
      <c r="K25" s="138"/>
      <c r="L25" s="138"/>
      <c r="M25" s="138"/>
      <c r="N25" s="101"/>
      <c r="O25" s="101"/>
    </row>
    <row r="26" spans="1:32" ht="18" customHeight="1">
      <c r="A26" s="87">
        <v>6</v>
      </c>
      <c r="B26" s="153" t="s">
        <v>59</v>
      </c>
      <c r="C26" s="97">
        <v>4</v>
      </c>
      <c r="D26" s="97"/>
      <c r="E26" s="97">
        <v>2</v>
      </c>
      <c r="F26" s="98">
        <v>6</v>
      </c>
      <c r="G26" s="104">
        <f t="shared" si="8"/>
        <v>12</v>
      </c>
      <c r="H26" s="174">
        <f t="shared" si="9"/>
        <v>0.12371134020618557</v>
      </c>
      <c r="J26" s="101"/>
      <c r="K26" s="138"/>
      <c r="L26" s="138"/>
      <c r="M26" s="138"/>
      <c r="N26" s="101"/>
      <c r="O26" s="101"/>
    </row>
    <row r="27" spans="1:32" ht="18" customHeight="1">
      <c r="A27" s="87">
        <v>3</v>
      </c>
      <c r="B27" s="153" t="s">
        <v>54</v>
      </c>
      <c r="C27" s="97">
        <v>2</v>
      </c>
      <c r="D27" s="97">
        <v>3</v>
      </c>
      <c r="E27" s="97">
        <v>3</v>
      </c>
      <c r="F27" s="98"/>
      <c r="G27" s="104">
        <f t="shared" si="8"/>
        <v>8</v>
      </c>
      <c r="H27" s="174">
        <f t="shared" si="9"/>
        <v>8.247422680412371E-2</v>
      </c>
      <c r="J27" s="101"/>
      <c r="K27" s="138"/>
      <c r="L27" s="138"/>
      <c r="M27" s="138"/>
      <c r="N27" s="101"/>
      <c r="O27" s="101"/>
    </row>
    <row r="28" spans="1:32" ht="18" customHeight="1">
      <c r="A28" s="87">
        <v>1</v>
      </c>
      <c r="B28" s="153" t="s">
        <v>78</v>
      </c>
      <c r="C28" s="97">
        <v>1</v>
      </c>
      <c r="D28" s="97">
        <v>5</v>
      </c>
      <c r="E28" s="97"/>
      <c r="F28" s="98">
        <v>1</v>
      </c>
      <c r="G28" s="104">
        <f t="shared" si="8"/>
        <v>7</v>
      </c>
      <c r="H28" s="174">
        <f t="shared" si="9"/>
        <v>7.2164948453608241E-2</v>
      </c>
      <c r="J28" s="101"/>
      <c r="K28" s="138"/>
      <c r="L28" s="138"/>
      <c r="M28" s="138"/>
      <c r="N28" s="101"/>
      <c r="O28" s="101"/>
    </row>
    <row r="29" spans="1:32" ht="18" customHeight="1">
      <c r="A29" s="87">
        <v>8</v>
      </c>
      <c r="B29" s="153" t="s">
        <v>80</v>
      </c>
      <c r="C29" s="97"/>
      <c r="D29" s="97">
        <v>5</v>
      </c>
      <c r="E29" s="97"/>
      <c r="F29" s="98"/>
      <c r="G29" s="104">
        <f t="shared" si="8"/>
        <v>5</v>
      </c>
      <c r="H29" s="174">
        <f t="shared" si="9"/>
        <v>5.1546391752577317E-2</v>
      </c>
      <c r="J29" s="101"/>
      <c r="K29" s="138"/>
      <c r="L29" s="138"/>
      <c r="M29" s="138"/>
      <c r="N29" s="101"/>
      <c r="O29" s="101"/>
    </row>
    <row r="30" spans="1:32" ht="18" customHeight="1">
      <c r="A30" s="87">
        <v>5</v>
      </c>
      <c r="B30" s="153" t="s">
        <v>58</v>
      </c>
      <c r="C30" s="97">
        <v>2</v>
      </c>
      <c r="D30" s="97"/>
      <c r="E30" s="97">
        <v>1</v>
      </c>
      <c r="F30" s="98"/>
      <c r="G30" s="104">
        <f t="shared" si="8"/>
        <v>3</v>
      </c>
      <c r="H30" s="174">
        <f t="shared" si="9"/>
        <v>3.0927835051546393E-2</v>
      </c>
      <c r="J30" s="101"/>
      <c r="K30" s="138"/>
      <c r="L30" s="138"/>
      <c r="M30" s="138"/>
      <c r="N30" s="101"/>
      <c r="O30" s="101"/>
    </row>
    <row r="31" spans="1:32" ht="18" customHeight="1">
      <c r="A31" s="87">
        <v>7</v>
      </c>
      <c r="B31" s="153" t="s">
        <v>56</v>
      </c>
      <c r="C31" s="97">
        <v>2</v>
      </c>
      <c r="D31" s="97"/>
      <c r="E31" s="97"/>
      <c r="F31" s="98"/>
      <c r="G31" s="104">
        <f t="shared" si="8"/>
        <v>2</v>
      </c>
      <c r="H31" s="174">
        <f t="shared" si="9"/>
        <v>2.0618556701030927E-2</v>
      </c>
      <c r="J31" s="101"/>
      <c r="K31" s="138"/>
      <c r="L31" s="138"/>
      <c r="M31" s="138"/>
      <c r="N31" s="101"/>
      <c r="O31" s="101"/>
    </row>
    <row r="32" spans="1:32" ht="18" customHeight="1">
      <c r="A32" s="87">
        <v>9</v>
      </c>
      <c r="B32" s="153" t="s">
        <v>60</v>
      </c>
      <c r="C32" s="97"/>
      <c r="D32" s="97">
        <v>1</v>
      </c>
      <c r="E32" s="97">
        <v>1</v>
      </c>
      <c r="F32" s="98"/>
      <c r="G32" s="104">
        <f t="shared" si="8"/>
        <v>2</v>
      </c>
      <c r="H32" s="174">
        <f t="shared" si="9"/>
        <v>2.0618556701030927E-2</v>
      </c>
      <c r="J32" s="101"/>
      <c r="K32" s="138"/>
      <c r="L32" s="138"/>
      <c r="M32" s="138"/>
      <c r="N32" s="101"/>
      <c r="O32" s="101"/>
    </row>
    <row r="33" spans="1:15" ht="18" customHeight="1" thickBot="1">
      <c r="A33" s="88"/>
      <c r="B33" s="154"/>
      <c r="C33" s="99"/>
      <c r="D33" s="99"/>
      <c r="E33" s="99"/>
      <c r="F33" s="100"/>
      <c r="G33" s="105"/>
      <c r="H33" s="174"/>
      <c r="J33" s="101"/>
      <c r="K33" s="138"/>
      <c r="L33" s="138"/>
      <c r="M33" s="138"/>
      <c r="N33" s="101"/>
      <c r="O33" s="101"/>
    </row>
    <row r="34" spans="1:15" ht="18" customHeight="1">
      <c r="A34" s="175"/>
      <c r="B34" s="176"/>
      <c r="C34" s="177"/>
      <c r="D34" s="178"/>
      <c r="E34" s="178"/>
      <c r="F34" s="179"/>
      <c r="G34" s="180"/>
      <c r="H34" s="181"/>
      <c r="J34" s="101"/>
      <c r="K34" s="138"/>
      <c r="L34" s="138"/>
      <c r="M34" s="138"/>
      <c r="N34" s="101"/>
      <c r="O34" s="101"/>
    </row>
    <row r="35" spans="1:15" ht="18" customHeight="1" thickBot="1">
      <c r="A35" s="175"/>
      <c r="B35" s="182" t="s">
        <v>20</v>
      </c>
      <c r="C35" s="183"/>
      <c r="D35" s="184"/>
      <c r="E35" s="184"/>
      <c r="F35" s="185"/>
      <c r="G35" s="106">
        <f t="shared" ref="G35" si="10">SUM(G24:G33)</f>
        <v>97</v>
      </c>
      <c r="H35" s="181"/>
      <c r="J35" s="101"/>
      <c r="K35" s="138"/>
      <c r="L35" s="138"/>
      <c r="M35" s="138"/>
      <c r="N35" s="101"/>
      <c r="O35" s="101"/>
    </row>
    <row r="36" spans="1:15" ht="21">
      <c r="J36" s="101"/>
      <c r="K36" s="138"/>
      <c r="L36" s="138"/>
      <c r="M36" s="138"/>
      <c r="N36" s="101"/>
      <c r="O36" s="101"/>
    </row>
    <row r="37" spans="1:15" ht="24.6" thickBot="1">
      <c r="A37" s="91"/>
      <c r="B37" s="92" t="s">
        <v>66</v>
      </c>
      <c r="C37" s="156"/>
      <c r="D37" s="156"/>
      <c r="E37" s="156"/>
      <c r="F37" s="156"/>
      <c r="G37" s="92"/>
      <c r="H37" s="93"/>
    </row>
    <row r="38" spans="1:15" ht="30" thickBot="1">
      <c r="A38" s="83" t="s">
        <v>23</v>
      </c>
      <c r="B38" s="110" t="s">
        <v>2</v>
      </c>
      <c r="C38" s="84" t="s">
        <v>41</v>
      </c>
      <c r="D38" s="84" t="s">
        <v>42</v>
      </c>
      <c r="E38" s="84" t="s">
        <v>43</v>
      </c>
      <c r="F38" s="85" t="s">
        <v>44</v>
      </c>
      <c r="G38" s="102" t="s">
        <v>64</v>
      </c>
      <c r="H38" s="111" t="s">
        <v>67</v>
      </c>
    </row>
    <row r="39" spans="1:15" ht="18" customHeight="1">
      <c r="A39" s="86">
        <v>4</v>
      </c>
      <c r="B39" s="152" t="s">
        <v>57</v>
      </c>
      <c r="C39" s="94">
        <v>4</v>
      </c>
      <c r="D39" s="94">
        <v>2</v>
      </c>
      <c r="E39" s="94">
        <v>10</v>
      </c>
      <c r="F39" s="95">
        <v>15</v>
      </c>
      <c r="G39" s="103">
        <f t="shared" ref="G39:G47" si="11">SUM(C39:F39)</f>
        <v>31</v>
      </c>
      <c r="H39" s="173">
        <f t="shared" ref="H39:H47" si="12">G39/$G$15</f>
        <v>0.31958762886597936</v>
      </c>
    </row>
    <row r="40" spans="1:15" ht="18" customHeight="1">
      <c r="A40" s="87">
        <v>2</v>
      </c>
      <c r="B40" s="153" t="s">
        <v>79</v>
      </c>
      <c r="C40" s="97">
        <v>5</v>
      </c>
      <c r="D40" s="97">
        <v>4</v>
      </c>
      <c r="E40" s="97">
        <v>10</v>
      </c>
      <c r="F40" s="98">
        <v>8</v>
      </c>
      <c r="G40" s="104">
        <f t="shared" si="11"/>
        <v>27</v>
      </c>
      <c r="H40" s="174">
        <f t="shared" si="12"/>
        <v>0.27835051546391754</v>
      </c>
    </row>
    <row r="41" spans="1:15" ht="18" customHeight="1">
      <c r="A41" s="87">
        <v>6</v>
      </c>
      <c r="B41" s="153" t="s">
        <v>59</v>
      </c>
      <c r="C41" s="97">
        <v>4</v>
      </c>
      <c r="D41" s="97"/>
      <c r="E41" s="97">
        <v>2</v>
      </c>
      <c r="F41" s="98">
        <v>6</v>
      </c>
      <c r="G41" s="104">
        <f t="shared" si="11"/>
        <v>12</v>
      </c>
      <c r="H41" s="174">
        <f t="shared" si="12"/>
        <v>0.12371134020618557</v>
      </c>
    </row>
    <row r="42" spans="1:15" ht="18" customHeight="1">
      <c r="A42" s="87">
        <v>3</v>
      </c>
      <c r="B42" s="153" t="s">
        <v>54</v>
      </c>
      <c r="C42" s="97">
        <v>2</v>
      </c>
      <c r="D42" s="97">
        <v>3</v>
      </c>
      <c r="E42" s="97">
        <v>3</v>
      </c>
      <c r="F42" s="98"/>
      <c r="G42" s="104">
        <f t="shared" si="11"/>
        <v>8</v>
      </c>
      <c r="H42" s="174">
        <f t="shared" si="12"/>
        <v>8.247422680412371E-2</v>
      </c>
    </row>
    <row r="43" spans="1:15" ht="18" customHeight="1">
      <c r="A43" s="87">
        <v>1</v>
      </c>
      <c r="B43" s="153" t="s">
        <v>78</v>
      </c>
      <c r="C43" s="97">
        <v>1</v>
      </c>
      <c r="D43" s="97">
        <v>5</v>
      </c>
      <c r="E43" s="97"/>
      <c r="F43" s="98">
        <v>1</v>
      </c>
      <c r="G43" s="104">
        <f t="shared" si="11"/>
        <v>7</v>
      </c>
      <c r="H43" s="174">
        <f t="shared" si="12"/>
        <v>7.2164948453608241E-2</v>
      </c>
    </row>
    <row r="44" spans="1:15" ht="18" customHeight="1">
      <c r="A44" s="87">
        <v>8</v>
      </c>
      <c r="B44" s="153" t="s">
        <v>80</v>
      </c>
      <c r="C44" s="97"/>
      <c r="D44" s="97">
        <v>5</v>
      </c>
      <c r="E44" s="97"/>
      <c r="F44" s="98"/>
      <c r="G44" s="104">
        <f t="shared" si="11"/>
        <v>5</v>
      </c>
      <c r="H44" s="174">
        <f t="shared" si="12"/>
        <v>5.1546391752577317E-2</v>
      </c>
    </row>
    <row r="45" spans="1:15" ht="18" customHeight="1">
      <c r="A45" s="87">
        <v>5</v>
      </c>
      <c r="B45" s="153" t="s">
        <v>58</v>
      </c>
      <c r="C45" s="97">
        <v>2</v>
      </c>
      <c r="D45" s="97"/>
      <c r="E45" s="97">
        <v>1</v>
      </c>
      <c r="F45" s="98"/>
      <c r="G45" s="104">
        <f t="shared" si="11"/>
        <v>3</v>
      </c>
      <c r="H45" s="174">
        <f t="shared" si="12"/>
        <v>3.0927835051546393E-2</v>
      </c>
    </row>
    <row r="46" spans="1:15" ht="18" customHeight="1">
      <c r="A46" s="87">
        <v>7</v>
      </c>
      <c r="B46" s="153" t="s">
        <v>56</v>
      </c>
      <c r="C46" s="97">
        <v>2</v>
      </c>
      <c r="D46" s="97"/>
      <c r="E46" s="97"/>
      <c r="F46" s="98"/>
      <c r="G46" s="104">
        <f t="shared" si="11"/>
        <v>2</v>
      </c>
      <c r="H46" s="174">
        <f t="shared" si="12"/>
        <v>2.0618556701030927E-2</v>
      </c>
    </row>
    <row r="47" spans="1:15" ht="18" customHeight="1">
      <c r="A47" s="87">
        <v>9</v>
      </c>
      <c r="B47" s="153" t="s">
        <v>60</v>
      </c>
      <c r="C47" s="97"/>
      <c r="D47" s="97">
        <v>1</v>
      </c>
      <c r="E47" s="97">
        <v>1</v>
      </c>
      <c r="F47" s="98"/>
      <c r="G47" s="104">
        <f t="shared" si="11"/>
        <v>2</v>
      </c>
      <c r="H47" s="174">
        <f t="shared" si="12"/>
        <v>2.0618556701030927E-2</v>
      </c>
    </row>
    <row r="48" spans="1:15" ht="18" customHeight="1" thickBot="1">
      <c r="A48" s="128"/>
      <c r="B48" s="129"/>
      <c r="C48" s="99"/>
      <c r="D48" s="99"/>
      <c r="E48" s="99"/>
      <c r="F48" s="100"/>
      <c r="G48" s="105"/>
      <c r="H48" s="174"/>
    </row>
    <row r="49" spans="1:8" ht="18" customHeight="1">
      <c r="A49" s="175"/>
      <c r="B49" s="176"/>
      <c r="C49" s="177"/>
      <c r="D49" s="178"/>
      <c r="E49" s="178"/>
      <c r="F49" s="179"/>
      <c r="G49" s="180"/>
      <c r="H49" s="181"/>
    </row>
    <row r="50" spans="1:8" ht="18" customHeight="1" thickBot="1">
      <c r="A50" s="175"/>
      <c r="B50" s="182" t="s">
        <v>20</v>
      </c>
      <c r="C50" s="183"/>
      <c r="D50" s="184"/>
      <c r="E50" s="184"/>
      <c r="F50" s="185"/>
      <c r="G50" s="106">
        <f t="shared" ref="G50" si="13">SUM(G39:G48)</f>
        <v>97</v>
      </c>
      <c r="H50" s="181"/>
    </row>
    <row r="52" spans="1:8" ht="24.6">
      <c r="A52" s="132"/>
      <c r="B52" s="136"/>
      <c r="C52" s="244"/>
      <c r="D52" s="244"/>
      <c r="E52" s="131"/>
      <c r="F52" s="132"/>
      <c r="G52" s="132"/>
      <c r="H52" s="101"/>
    </row>
    <row r="53" spans="1:8" ht="24.6">
      <c r="A53" s="132"/>
      <c r="B53" s="136"/>
      <c r="C53" s="244"/>
      <c r="D53" s="244"/>
      <c r="E53" s="131"/>
      <c r="F53" s="132"/>
      <c r="G53" s="132"/>
      <c r="H53" s="101"/>
    </row>
    <row r="54" spans="1:8" ht="24.6">
      <c r="A54" s="132"/>
      <c r="B54" s="136"/>
      <c r="C54" s="244"/>
      <c r="D54" s="244"/>
      <c r="E54" s="131"/>
      <c r="F54" s="132"/>
      <c r="G54" s="132"/>
      <c r="H54" s="101"/>
    </row>
    <row r="55" spans="1:8" ht="24.6">
      <c r="A55" s="132"/>
      <c r="B55" s="136"/>
      <c r="C55" s="244"/>
      <c r="D55" s="244"/>
      <c r="E55" s="131"/>
      <c r="F55" s="132"/>
      <c r="G55" s="132"/>
      <c r="H55" s="101"/>
    </row>
    <row r="56" spans="1:8">
      <c r="A56" s="144"/>
      <c r="B56" s="144"/>
      <c r="C56" s="144"/>
      <c r="D56" s="144"/>
      <c r="E56" s="144"/>
      <c r="F56" s="144"/>
      <c r="G56" s="144"/>
    </row>
    <row r="57" spans="1:8">
      <c r="A57" s="144"/>
      <c r="B57" s="144"/>
      <c r="C57" s="144"/>
      <c r="D57" s="144"/>
      <c r="E57" s="144"/>
      <c r="F57" s="144"/>
      <c r="G57" s="144"/>
    </row>
  </sheetData>
  <sortState ref="A24:AW32">
    <sortCondition descending="1" ref="H24:H32"/>
  </sortState>
  <mergeCells count="6">
    <mergeCell ref="C53:D53"/>
    <mergeCell ref="C54:D54"/>
    <mergeCell ref="C55:D55"/>
    <mergeCell ref="H2:J2"/>
    <mergeCell ref="K2:M2"/>
    <mergeCell ref="C52:D52"/>
  </mergeCells>
  <pageMargins left="0.19685039370078741" right="0.15748031496062992" top="0.23622047244094491" bottom="0.23622047244094491" header="0.19685039370078741" footer="0.15748031496062992"/>
  <pageSetup paperSize="9" scale="7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1.A)</vt:lpstr>
      <vt:lpstr>1.B)</vt:lpstr>
      <vt:lpstr>3.példa</vt:lpstr>
      <vt:lpstr>3.példa_ny</vt:lpstr>
      <vt:lpstr>4.A)</vt:lpstr>
      <vt:lpstr>4.B)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2023-04-24T10:44:27Z</cp:lastPrinted>
  <dcterms:created xsi:type="dcterms:W3CDTF">2023-04-20T13:17:59Z</dcterms:created>
  <dcterms:modified xsi:type="dcterms:W3CDTF">2023-04-24T14:29:54Z</dcterms:modified>
</cp:coreProperties>
</file>