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23235" windowHeight="12600"/>
  </bookViews>
  <sheets>
    <sheet name="példa 2" sheetId="2" r:id="rId1"/>
    <sheet name="összesítő" sheetId="9" r:id="rId2"/>
    <sheet name="fajtextúra" sheetId="6" r:id="rId3"/>
    <sheet name="C) számítás" sheetId="5" r:id="rId4"/>
    <sheet name="D) számítás" sheetId="7" r:id="rId5"/>
  </sheets>
  <calcPr calcId="125725"/>
</workbook>
</file>

<file path=xl/calcChain.xml><?xml version="1.0" encoding="utf-8"?>
<calcChain xmlns="http://schemas.openxmlformats.org/spreadsheetml/2006/main">
  <c r="H27" i="6"/>
  <c r="I27" s="1"/>
  <c r="H26"/>
  <c r="I26" s="1"/>
  <c r="H25"/>
  <c r="I25" s="1"/>
  <c r="H24"/>
  <c r="I24" s="1"/>
  <c r="H23"/>
  <c r="I23" s="1"/>
  <c r="H22"/>
  <c r="I22" s="1"/>
  <c r="H21"/>
  <c r="H28" s="1"/>
  <c r="H30" s="1"/>
  <c r="Q11" i="9"/>
  <c r="P11"/>
  <c r="O11"/>
  <c r="N11"/>
  <c r="M11"/>
  <c r="R10"/>
  <c r="R9"/>
  <c r="R8"/>
  <c r="R7"/>
  <c r="R6"/>
  <c r="R5"/>
  <c r="R4"/>
  <c r="R11" s="1"/>
  <c r="G11"/>
  <c r="F11"/>
  <c r="E11"/>
  <c r="D11"/>
  <c r="C11"/>
  <c r="H10"/>
  <c r="H9"/>
  <c r="H8"/>
  <c r="H7"/>
  <c r="H6"/>
  <c r="H5"/>
  <c r="H4"/>
  <c r="H4" i="7"/>
  <c r="G10"/>
  <c r="F10"/>
  <c r="E10"/>
  <c r="D10"/>
  <c r="C10"/>
  <c r="C15" s="1"/>
  <c r="H9"/>
  <c r="H8"/>
  <c r="H7"/>
  <c r="H6"/>
  <c r="H5"/>
  <c r="H3"/>
  <c r="H10" s="1"/>
  <c r="G11" i="5"/>
  <c r="F11"/>
  <c r="E11"/>
  <c r="D11"/>
  <c r="C11"/>
  <c r="G10"/>
  <c r="F10"/>
  <c r="E10"/>
  <c r="D10"/>
  <c r="C10"/>
  <c r="C15" s="1"/>
  <c r="H9"/>
  <c r="H8"/>
  <c r="H7"/>
  <c r="H6"/>
  <c r="H5"/>
  <c r="H4"/>
  <c r="H3"/>
  <c r="H7" i="6"/>
  <c r="H10"/>
  <c r="H8"/>
  <c r="H9"/>
  <c r="H5"/>
  <c r="H4"/>
  <c r="H6"/>
  <c r="H12" s="1"/>
  <c r="H14" s="1"/>
  <c r="I21" l="1"/>
  <c r="H29"/>
  <c r="H31" s="1"/>
  <c r="I5"/>
  <c r="I8"/>
  <c r="I7"/>
  <c r="I4"/>
  <c r="I9"/>
  <c r="I10"/>
  <c r="H11" i="5"/>
  <c r="J6" s="1"/>
  <c r="H12" i="9"/>
  <c r="R12"/>
  <c r="H11"/>
  <c r="I6" i="6"/>
  <c r="H11" i="7"/>
  <c r="J4" s="1"/>
  <c r="H10" i="5"/>
  <c r="H11" i="6"/>
  <c r="H13" s="1"/>
  <c r="C14" i="5"/>
  <c r="J3"/>
  <c r="J9"/>
  <c r="J4"/>
  <c r="C13" l="1"/>
  <c r="C16" s="1"/>
  <c r="J8"/>
  <c r="K8" s="1"/>
  <c r="L8" s="1"/>
  <c r="K4" i="7"/>
  <c r="L4" s="1"/>
  <c r="O9"/>
  <c r="O8"/>
  <c r="O7"/>
  <c r="O6"/>
  <c r="O5"/>
  <c r="O4"/>
  <c r="O3"/>
  <c r="C13"/>
  <c r="C16" s="1"/>
  <c r="J9"/>
  <c r="J5"/>
  <c r="J8"/>
  <c r="C14"/>
  <c r="J7"/>
  <c r="J3"/>
  <c r="J6"/>
  <c r="J5" i="5"/>
  <c r="K5" s="1"/>
  <c r="L5" s="1"/>
  <c r="J7"/>
  <c r="K7" s="1"/>
  <c r="L7" s="1"/>
  <c r="O3"/>
  <c r="P3" s="1"/>
  <c r="Q3" s="1"/>
  <c r="O8"/>
  <c r="O9"/>
  <c r="P9" s="1"/>
  <c r="Q9" s="1"/>
  <c r="O6"/>
  <c r="O4"/>
  <c r="O5"/>
  <c r="O7"/>
  <c r="K9"/>
  <c r="L9" s="1"/>
  <c r="P8"/>
  <c r="Q8" s="1"/>
  <c r="K6"/>
  <c r="L6" s="1"/>
  <c r="P6"/>
  <c r="Q6" s="1"/>
  <c r="K4"/>
  <c r="L4" s="1"/>
  <c r="K3"/>
  <c r="L3" s="1"/>
  <c r="J11"/>
  <c r="P4"/>
  <c r="Q4" s="1"/>
  <c r="P5"/>
  <c r="Q5" s="1"/>
  <c r="P7"/>
  <c r="Q7" s="1"/>
  <c r="Q11" l="1"/>
  <c r="Q13" s="1"/>
  <c r="K6" i="7"/>
  <c r="L6" s="1"/>
  <c r="J11"/>
  <c r="K3"/>
  <c r="L3" s="1"/>
  <c r="K8"/>
  <c r="L8" s="1"/>
  <c r="K5"/>
  <c r="L5" s="1"/>
  <c r="P4"/>
  <c r="Q4" s="1"/>
  <c r="P6"/>
  <c r="Q6" s="1"/>
  <c r="P8"/>
  <c r="Q8" s="1"/>
  <c r="K7"/>
  <c r="L7" s="1"/>
  <c r="K9"/>
  <c r="L9" s="1"/>
  <c r="O11"/>
  <c r="P3"/>
  <c r="Q3" s="1"/>
  <c r="P5"/>
  <c r="Q5" s="1"/>
  <c r="P7"/>
  <c r="Q7" s="1"/>
  <c r="P9"/>
  <c r="Q9" s="1"/>
  <c r="O11" i="5"/>
  <c r="L11"/>
  <c r="L13" s="1"/>
  <c r="Q15" s="1"/>
  <c r="Q11" i="7" l="1"/>
  <c r="Q13" s="1"/>
  <c r="L11"/>
  <c r="L13" s="1"/>
  <c r="Q15" l="1"/>
</calcChain>
</file>

<file path=xl/comments1.xml><?xml version="1.0" encoding="utf-8"?>
<comments xmlns="http://schemas.openxmlformats.org/spreadsheetml/2006/main">
  <authors>
    <author>Edit</author>
  </authors>
  <commentLis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O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comments2.xml><?xml version="1.0" encoding="utf-8"?>
<comments xmlns="http://schemas.openxmlformats.org/spreadsheetml/2006/main">
  <authors>
    <author>Edit</author>
  </authors>
  <commentLis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 p</t>
        </r>
        <r>
          <rPr>
            <b/>
            <vertAlign val="subscript"/>
            <sz val="9"/>
            <color indexed="10"/>
            <rFont val="Tahoma"/>
            <family val="2"/>
            <charset val="238"/>
          </rPr>
          <t>i</t>
        </r>
        <r>
          <rPr>
            <b/>
            <sz val="9"/>
            <color indexed="10"/>
            <rFont val="Tahoma"/>
            <family val="2"/>
            <charset val="238"/>
          </rPr>
          <t>-k összege!!!!</t>
        </r>
      </text>
    </comment>
    <comment ref="O1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10"/>
            <rFont val="Tahoma"/>
            <family val="2"/>
            <charset val="238"/>
          </rPr>
          <t>Mindig 1 lesz az összeg!!!!</t>
        </r>
      </text>
    </comment>
  </commentList>
</comments>
</file>

<file path=xl/sharedStrings.xml><?xml version="1.0" encoding="utf-8"?>
<sst xmlns="http://schemas.openxmlformats.org/spreadsheetml/2006/main" count="237" uniqueCount="68">
  <si>
    <t>Faj</t>
  </si>
  <si>
    <t>S=</t>
  </si>
  <si>
    <t>N=</t>
  </si>
  <si>
    <t>H=</t>
  </si>
  <si>
    <t>Hmax=</t>
  </si>
  <si>
    <t>E=</t>
  </si>
  <si>
    <t>1/S</t>
  </si>
  <si>
    <t>H számítása</t>
  </si>
  <si>
    <t>i</t>
  </si>
  <si>
    <r>
      <t>p</t>
    </r>
    <r>
      <rPr>
        <b/>
        <vertAlign val="subscript"/>
        <sz val="14"/>
        <rFont val="Arial"/>
        <family val="2"/>
        <charset val="238"/>
      </rPr>
      <t>i</t>
    </r>
  </si>
  <si>
    <r>
      <t>ln p</t>
    </r>
    <r>
      <rPr>
        <b/>
        <vertAlign val="subscript"/>
        <sz val="14"/>
        <rFont val="Arial"/>
        <family val="2"/>
        <charset val="238"/>
      </rPr>
      <t>i</t>
    </r>
  </si>
  <si>
    <r>
      <t>pi * ln p</t>
    </r>
    <r>
      <rPr>
        <b/>
        <vertAlign val="subscript"/>
        <sz val="14"/>
        <rFont val="Arial"/>
        <family val="2"/>
        <charset val="238"/>
      </rPr>
      <t>i</t>
    </r>
  </si>
  <si>
    <t>βw=</t>
  </si>
  <si>
    <r>
      <t xml:space="preserve">átlag (S </t>
    </r>
    <r>
      <rPr>
        <b/>
        <vertAlign val="subscript"/>
        <sz val="14"/>
        <rFont val="Arial"/>
        <family val="2"/>
        <charset val="238"/>
      </rPr>
      <t>kvadr.)</t>
    </r>
    <r>
      <rPr>
        <b/>
        <sz val="14"/>
        <rFont val="Arial"/>
        <family val="2"/>
        <charset val="238"/>
      </rPr>
      <t>=</t>
    </r>
  </si>
  <si>
    <t>összeg:</t>
  </si>
  <si>
    <r>
      <t>H</t>
    </r>
    <r>
      <rPr>
        <b/>
        <vertAlign val="subscript"/>
        <sz val="14"/>
        <rFont val="Arial"/>
        <family val="2"/>
        <charset val="238"/>
      </rPr>
      <t>max</t>
    </r>
    <r>
      <rPr>
        <b/>
        <sz val="14"/>
        <rFont val="Arial"/>
        <family val="2"/>
        <charset val="238"/>
      </rPr>
      <t xml:space="preserve"> számítása</t>
    </r>
  </si>
  <si>
    <t>1/S * ln(1/S)</t>
  </si>
  <si>
    <t>ln(1/S)</t>
  </si>
  <si>
    <t/>
  </si>
  <si>
    <t xml:space="preserve"> - Készítsük el a két területhez külön-külön az összesített táblázatot!</t>
  </si>
  <si>
    <t>egyed-szám</t>
  </si>
  <si>
    <t xml:space="preserve"> - Végezzük el a felmérés adatai alapján a következő számításokat, feladatokat a két erdőrészhez külön:</t>
  </si>
  <si>
    <t>1. kvadrát</t>
  </si>
  <si>
    <t>2. kvadrát</t>
  </si>
  <si>
    <t>3. kvadrát</t>
  </si>
  <si>
    <t>4. kvadrát</t>
  </si>
  <si>
    <t xml:space="preserve">        b) Fajtextúra elkészítése</t>
  </si>
  <si>
    <t>Ni</t>
  </si>
  <si>
    <t>1.kv</t>
  </si>
  <si>
    <t>2.kv</t>
  </si>
  <si>
    <t>3.kv</t>
  </si>
  <si>
    <t>4.kv</t>
  </si>
  <si>
    <t>össz egyedszám</t>
  </si>
  <si>
    <t xml:space="preserve">        a) Fajszám megállapítása ( S )</t>
  </si>
  <si>
    <t xml:space="preserve">        c) Shannon-Wiener index meghatározása ( H )</t>
  </si>
  <si>
    <t xml:space="preserve">        d) Egyenletesség értékének kiszámítása ( E )</t>
  </si>
  <si>
    <r>
      <t xml:space="preserve">        e) Mozaikosság értékének meghatározása ( </t>
    </r>
    <r>
      <rPr>
        <sz val="12"/>
        <rFont val="Calibri"/>
        <family val="2"/>
        <charset val="238"/>
      </rPr>
      <t>β</t>
    </r>
    <r>
      <rPr>
        <vertAlign val="subscript"/>
        <sz val="12"/>
        <rFont val="Times New Roman"/>
        <family val="1"/>
        <charset val="238"/>
      </rPr>
      <t xml:space="preserve">W </t>
    </r>
    <r>
      <rPr>
        <sz val="12"/>
        <rFont val="Times New Roman"/>
        <family val="1"/>
        <charset val="238"/>
      </rPr>
      <t>)</t>
    </r>
  </si>
  <si>
    <r>
      <t>β</t>
    </r>
    <r>
      <rPr>
        <b/>
        <vertAlign val="subscript"/>
        <sz val="14"/>
        <rFont val="Arial"/>
        <family val="2"/>
        <charset val="238"/>
      </rPr>
      <t>w</t>
    </r>
    <r>
      <rPr>
        <b/>
        <sz val="14"/>
        <rFont val="Arial"/>
        <family val="2"/>
        <charset val="238"/>
      </rPr>
      <t>=</t>
    </r>
  </si>
  <si>
    <t xml:space="preserve"> - Hasonlítsuk össze a két erdőrészletben a madárközösség jellemzőit !</t>
  </si>
  <si>
    <t>széncineg</t>
  </si>
  <si>
    <t>kékcinege</t>
  </si>
  <si>
    <t>fekete rigó</t>
  </si>
  <si>
    <t>csuszka</t>
  </si>
  <si>
    <t>nagy fakopáncs</t>
  </si>
  <si>
    <t>szajkó</t>
  </si>
  <si>
    <t>meggyvágó</t>
  </si>
  <si>
    <t>5.kv</t>
  </si>
  <si>
    <t>széncinege</t>
  </si>
  <si>
    <t>5. kvadrát</t>
  </si>
  <si>
    <t>vörösbegy</t>
  </si>
  <si>
    <t>örvös galamb</t>
  </si>
  <si>
    <r>
      <t>N</t>
    </r>
    <r>
      <rPr>
        <b/>
        <vertAlign val="subscript"/>
        <sz val="14"/>
        <rFont val="Times New Roman"/>
        <family val="1"/>
        <charset val="238"/>
      </rPr>
      <t>i</t>
    </r>
  </si>
  <si>
    <t>példa 2</t>
  </si>
  <si>
    <t>C) Terület</t>
  </si>
  <si>
    <t>D) Terület</t>
  </si>
  <si>
    <t>C) összesítő táblázata:</t>
  </si>
  <si>
    <t>D) összesítő táblázata:</t>
  </si>
  <si>
    <t>1. kv</t>
  </si>
  <si>
    <t>2. kv</t>
  </si>
  <si>
    <t>3. kv</t>
  </si>
  <si>
    <t>4. kv</t>
  </si>
  <si>
    <t>5. kv</t>
  </si>
  <si>
    <r>
      <t>p</t>
    </r>
    <r>
      <rPr>
        <b/>
        <vertAlign val="subscript"/>
        <sz val="12"/>
        <rFont val="Times New Roman"/>
        <family val="1"/>
        <charset val="238"/>
      </rPr>
      <t xml:space="preserve">i </t>
    </r>
    <r>
      <rPr>
        <b/>
        <sz val="12"/>
        <rFont val="Times New Roman"/>
        <family val="1"/>
        <charset val="238"/>
      </rPr>
      <t>(%)</t>
    </r>
  </si>
  <si>
    <t xml:space="preserve">Egy terepi felmérő két 20 ha nagyságú erdőben ( C és D ) végzett madárfelmérést a fészkelési időszakban. </t>
  </si>
  <si>
    <t>Adatai alapján vizsgálta az adott erdőkben a madárközösség jellemzőit.</t>
  </si>
  <si>
    <t>C) terület</t>
  </si>
  <si>
    <t>D) terület</t>
  </si>
  <si>
    <t>fajszám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</si>
</sst>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Narrow"/>
      <family val="2"/>
      <charset val="238"/>
    </font>
    <font>
      <b/>
      <vertAlign val="subscript"/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2"/>
      <color theme="0" tint="-0.14999847407452621"/>
      <name val="Arial"/>
      <family val="2"/>
      <charset val="238"/>
    </font>
    <font>
      <sz val="12"/>
      <color theme="0" tint="-0.14999847407452621"/>
      <name val="Arial"/>
      <family val="2"/>
      <charset val="238"/>
    </font>
    <font>
      <sz val="16"/>
      <color theme="0" tint="-0.34998626667073579"/>
      <name val="Arial"/>
      <family val="2"/>
      <charset val="238"/>
    </font>
    <font>
      <sz val="14"/>
      <color theme="0" tint="-0.3499862666707357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vertAlign val="subscript"/>
      <sz val="9"/>
      <color indexed="10"/>
      <name val="Tahoma"/>
      <family val="2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23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color indexed="55"/>
      <name val="Times New Roman"/>
      <family val="1"/>
      <charset val="238"/>
    </font>
    <font>
      <sz val="9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sz val="12"/>
      <name val="Calibri"/>
      <family val="2"/>
      <charset val="238"/>
    </font>
    <font>
      <sz val="12"/>
      <color theme="0" tint="-0.249977111117893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Fill="1" applyBorder="1" applyAlignment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6" fillId="6" borderId="2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right"/>
    </xf>
    <xf numFmtId="0" fontId="13" fillId="6" borderId="20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6" fillId="7" borderId="26" xfId="0" applyFont="1" applyFill="1" applyBorder="1"/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right"/>
    </xf>
    <xf numFmtId="0" fontId="5" fillId="5" borderId="34" xfId="0" applyFont="1" applyFill="1" applyBorder="1" applyAlignment="1">
      <alignment horizontal="right"/>
    </xf>
    <xf numFmtId="0" fontId="5" fillId="5" borderId="36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10" fillId="0" borderId="28" xfId="0" applyFont="1" applyFill="1" applyBorder="1" applyAlignment="1">
      <alignment horizontal="center"/>
    </xf>
    <xf numFmtId="0" fontId="9" fillId="0" borderId="28" xfId="0" applyFont="1" applyBorder="1"/>
    <xf numFmtId="0" fontId="11" fillId="0" borderId="40" xfId="0" applyFont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17" fillId="0" borderId="0" xfId="0" applyFont="1" applyAlignment="1">
      <alignment horizontal="right"/>
    </xf>
    <xf numFmtId="0" fontId="21" fillId="6" borderId="24" xfId="0" applyFont="1" applyFill="1" applyBorder="1" applyAlignment="1">
      <alignment horizontal="left"/>
    </xf>
    <xf numFmtId="0" fontId="17" fillId="6" borderId="25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0" fillId="0" borderId="22" xfId="0" applyFont="1" applyBorder="1" applyAlignment="1">
      <alignment vertical="center"/>
    </xf>
    <xf numFmtId="0" fontId="17" fillId="0" borderId="1" xfId="0" applyFont="1" applyBorder="1"/>
    <xf numFmtId="0" fontId="17" fillId="0" borderId="41" xfId="0" applyFont="1" applyBorder="1" applyAlignment="1">
      <alignment horizontal="right"/>
    </xf>
    <xf numFmtId="0" fontId="17" fillId="0" borderId="22" xfId="0" applyFont="1" applyBorder="1"/>
    <xf numFmtId="0" fontId="17" fillId="0" borderId="42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7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7" fillId="0" borderId="0" xfId="0" applyFont="1" applyFill="1" applyBorder="1"/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9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1" fillId="0" borderId="0" xfId="0" applyFont="1" applyFill="1"/>
    <xf numFmtId="0" fontId="5" fillId="0" borderId="18" xfId="0" applyFont="1" applyFill="1" applyBorder="1"/>
    <xf numFmtId="0" fontId="8" fillId="0" borderId="18" xfId="0" applyFont="1" applyFill="1" applyBorder="1"/>
    <xf numFmtId="0" fontId="18" fillId="0" borderId="0" xfId="0" applyFont="1" applyBorder="1"/>
    <xf numFmtId="0" fontId="0" fillId="0" borderId="0" xfId="0" applyAlignment="1">
      <alignment vertical="center"/>
    </xf>
    <xf numFmtId="0" fontId="17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/>
    <xf numFmtId="0" fontId="20" fillId="0" borderId="0" xfId="0" applyFont="1" applyFill="1" applyBorder="1" applyAlignment="1">
      <alignment horizontal="center"/>
    </xf>
    <xf numFmtId="0" fontId="8" fillId="10" borderId="17" xfId="0" applyFont="1" applyFill="1" applyBorder="1"/>
    <xf numFmtId="0" fontId="8" fillId="10" borderId="18" xfId="0" applyFont="1" applyFill="1" applyBorder="1"/>
    <xf numFmtId="0" fontId="5" fillId="10" borderId="19" xfId="0" applyFont="1" applyFill="1" applyBorder="1" applyAlignment="1">
      <alignment horizontal="right"/>
    </xf>
    <xf numFmtId="0" fontId="8" fillId="10" borderId="3" xfId="0" applyFont="1" applyFill="1" applyBorder="1"/>
    <xf numFmtId="0" fontId="5" fillId="10" borderId="4" xfId="0" applyFont="1" applyFill="1" applyBorder="1"/>
    <xf numFmtId="0" fontId="5" fillId="10" borderId="5" xfId="0" applyFont="1" applyFill="1" applyBorder="1"/>
    <xf numFmtId="0" fontId="8" fillId="11" borderId="3" xfId="0" applyFont="1" applyFill="1" applyBorder="1" applyAlignment="1">
      <alignment horizontal="center"/>
    </xf>
    <xf numFmtId="0" fontId="8" fillId="11" borderId="4" xfId="0" applyFont="1" applyFill="1" applyBorder="1"/>
    <xf numFmtId="0" fontId="8" fillId="11" borderId="5" xfId="0" applyFont="1" applyFill="1" applyBorder="1" applyAlignment="1">
      <alignment horizontal="left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5" fillId="7" borderId="44" xfId="0" quotePrefix="1" applyNumberFormat="1" applyFont="1" applyFill="1" applyBorder="1" applyAlignment="1">
      <alignment horizontal="center" vertical="center" wrapText="1"/>
    </xf>
    <xf numFmtId="0" fontId="5" fillId="7" borderId="45" xfId="0" quotePrefix="1" applyNumberFormat="1" applyFont="1" applyFill="1" applyBorder="1" applyAlignment="1">
      <alignment horizontal="center" vertical="center" wrapText="1"/>
    </xf>
    <xf numFmtId="0" fontId="20" fillId="0" borderId="0" xfId="0" quotePrefix="1" applyFont="1" applyBorder="1"/>
    <xf numFmtId="0" fontId="4" fillId="7" borderId="46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5" fillId="6" borderId="48" xfId="0" applyFont="1" applyFill="1" applyBorder="1" applyAlignment="1">
      <alignment horizontal="center"/>
    </xf>
    <xf numFmtId="0" fontId="13" fillId="6" borderId="49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top" wrapText="1"/>
    </xf>
    <xf numFmtId="0" fontId="20" fillId="0" borderId="0" xfId="0" quotePrefix="1" applyFont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17" fillId="0" borderId="28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vertical="center"/>
    </xf>
    <xf numFmtId="0" fontId="20" fillId="0" borderId="45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25" fillId="8" borderId="48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right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49" xfId="0" applyFont="1" applyFill="1" applyBorder="1" applyAlignment="1">
      <alignment vertical="center"/>
    </xf>
    <xf numFmtId="0" fontId="17" fillId="8" borderId="21" xfId="0" applyFont="1" applyFill="1" applyBorder="1" applyAlignment="1">
      <alignment horizontal="right" vertical="center"/>
    </xf>
    <xf numFmtId="0" fontId="28" fillId="8" borderId="21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8" borderId="51" xfId="0" applyFont="1" applyFill="1" applyBorder="1" applyAlignment="1">
      <alignment horizontal="center" vertical="center"/>
    </xf>
    <xf numFmtId="0" fontId="28" fillId="8" borderId="53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54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0" fontId="17" fillId="0" borderId="4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8" borderId="57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/>
    </xf>
    <xf numFmtId="0" fontId="29" fillId="0" borderId="60" xfId="0" applyFont="1" applyBorder="1"/>
    <xf numFmtId="0" fontId="20" fillId="0" borderId="60" xfId="0" applyFont="1" applyBorder="1" applyAlignment="1">
      <alignment horizontal="center"/>
    </xf>
    <xf numFmtId="0" fontId="29" fillId="8" borderId="60" xfId="0" applyFont="1" applyFill="1" applyBorder="1" applyAlignment="1">
      <alignment horizontal="center"/>
    </xf>
    <xf numFmtId="0" fontId="20" fillId="0" borderId="61" xfId="0" applyFont="1" applyFill="1" applyBorder="1" applyAlignment="1">
      <alignment horizontal="center"/>
    </xf>
    <xf numFmtId="0" fontId="0" fillId="0" borderId="42" xfId="0" applyBorder="1"/>
    <xf numFmtId="0" fontId="0" fillId="0" borderId="62" xfId="0" applyBorder="1"/>
    <xf numFmtId="0" fontId="25" fillId="0" borderId="9" xfId="0" applyFont="1" applyBorder="1" applyAlignment="1">
      <alignment horizontal="center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0" fontId="17" fillId="8" borderId="11" xfId="0" applyFont="1" applyFill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7" fillId="8" borderId="16" xfId="0" applyFont="1" applyFill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17" fillId="0" borderId="64" xfId="0" applyFont="1" applyBorder="1"/>
    <xf numFmtId="0" fontId="17" fillId="0" borderId="64" xfId="0" applyFont="1" applyBorder="1" applyAlignment="1">
      <alignment horizontal="center"/>
    </xf>
    <xf numFmtId="0" fontId="17" fillId="8" borderId="65" xfId="0" applyFont="1" applyFill="1" applyBorder="1" applyAlignment="1">
      <alignment horizontal="center"/>
    </xf>
    <xf numFmtId="0" fontId="25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right"/>
    </xf>
    <xf numFmtId="0" fontId="17" fillId="8" borderId="10" xfId="0" applyFont="1" applyFill="1" applyBorder="1" applyAlignment="1">
      <alignment horizontal="center"/>
    </xf>
    <xf numFmtId="0" fontId="17" fillId="9" borderId="11" xfId="0" applyFont="1" applyFill="1" applyBorder="1" applyAlignment="1">
      <alignment horizontal="center"/>
    </xf>
    <xf numFmtId="0" fontId="17" fillId="8" borderId="63" xfId="0" applyFont="1" applyFill="1" applyBorder="1"/>
    <xf numFmtId="0" fontId="17" fillId="8" borderId="64" xfId="0" applyFont="1" applyFill="1" applyBorder="1" applyAlignment="1">
      <alignment horizontal="right"/>
    </xf>
    <xf numFmtId="0" fontId="28" fillId="8" borderId="64" xfId="0" applyFont="1" applyFill="1" applyBorder="1" applyAlignment="1">
      <alignment horizontal="center"/>
    </xf>
    <xf numFmtId="0" fontId="17" fillId="9" borderId="65" xfId="0" applyFont="1" applyFill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0" fillId="0" borderId="69" xfId="0" applyBorder="1"/>
    <xf numFmtId="0" fontId="0" fillId="0" borderId="35" xfId="0" applyBorder="1"/>
    <xf numFmtId="0" fontId="0" fillId="0" borderId="38" xfId="0" applyBorder="1"/>
    <xf numFmtId="0" fontId="29" fillId="8" borderId="2" xfId="0" applyFont="1" applyFill="1" applyBorder="1" applyAlignment="1">
      <alignment horizontal="center"/>
    </xf>
    <xf numFmtId="0" fontId="17" fillId="8" borderId="66" xfId="0" applyFont="1" applyFill="1" applyBorder="1" applyAlignment="1">
      <alignment horizontal="center"/>
    </xf>
    <xf numFmtId="0" fontId="17" fillId="8" borderId="67" xfId="0" applyFont="1" applyFill="1" applyBorder="1" applyAlignment="1">
      <alignment horizontal="center"/>
    </xf>
    <xf numFmtId="0" fontId="17" fillId="8" borderId="68" xfId="0" applyFont="1" applyFill="1" applyBorder="1" applyAlignment="1">
      <alignment horizontal="center"/>
    </xf>
    <xf numFmtId="0" fontId="17" fillId="9" borderId="68" xfId="0" applyFont="1" applyFill="1" applyBorder="1" applyAlignment="1">
      <alignment horizontal="center"/>
    </xf>
    <xf numFmtId="0" fontId="17" fillId="8" borderId="32" xfId="0" applyFont="1" applyFill="1" applyBorder="1" applyAlignment="1">
      <alignment horizontal="center"/>
    </xf>
    <xf numFmtId="0" fontId="17" fillId="9" borderId="66" xfId="0" applyFont="1" applyFill="1" applyBorder="1" applyAlignment="1">
      <alignment horizontal="center"/>
    </xf>
    <xf numFmtId="0" fontId="17" fillId="8" borderId="64" xfId="0" applyFont="1" applyFill="1" applyBorder="1" applyAlignment="1">
      <alignment horizontal="center"/>
    </xf>
    <xf numFmtId="0" fontId="17" fillId="8" borderId="37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9FF99"/>
      <color rgb="FFCCFF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C) Fajtextúra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fajtextúra!$B$4:$B$10</c:f>
              <c:strCache>
                <c:ptCount val="7"/>
                <c:pt idx="0">
                  <c:v>széncineg</c:v>
                </c:pt>
                <c:pt idx="1">
                  <c:v>fekete rigó</c:v>
                </c:pt>
                <c:pt idx="2">
                  <c:v>kékcinege</c:v>
                </c:pt>
                <c:pt idx="3">
                  <c:v>meggyvágó</c:v>
                </c:pt>
                <c:pt idx="4">
                  <c:v>csuszka</c:v>
                </c:pt>
                <c:pt idx="5">
                  <c:v>nagy fakopáncs</c:v>
                </c:pt>
                <c:pt idx="6">
                  <c:v>szajkó</c:v>
                </c:pt>
              </c:strCache>
            </c:strRef>
          </c:cat>
          <c:val>
            <c:numRef>
              <c:f>fajtextúra!$I$4:$I$10</c:f>
              <c:numCache>
                <c:formatCode>General</c:formatCode>
                <c:ptCount val="7"/>
                <c:pt idx="0">
                  <c:v>38.235294117647058</c:v>
                </c:pt>
                <c:pt idx="1">
                  <c:v>23.52941176470588</c:v>
                </c:pt>
                <c:pt idx="2">
                  <c:v>11.76470588235294</c:v>
                </c:pt>
                <c:pt idx="3">
                  <c:v>11.76470588235294</c:v>
                </c:pt>
                <c:pt idx="4">
                  <c:v>8.8235294117647065</c:v>
                </c:pt>
                <c:pt idx="5">
                  <c:v>2.9411764705882351</c:v>
                </c:pt>
                <c:pt idx="6">
                  <c:v>2.9411764705882351</c:v>
                </c:pt>
              </c:numCache>
            </c:numRef>
          </c:val>
        </c:ser>
        <c:marker val="1"/>
        <c:axId val="37351424"/>
        <c:axId val="38219776"/>
      </c:lineChart>
      <c:catAx>
        <c:axId val="37351424"/>
        <c:scaling>
          <c:orientation val="minMax"/>
        </c:scaling>
        <c:axPos val="b"/>
        <c:majorTickMark val="none"/>
        <c:tickLblPos val="nextTo"/>
        <c:crossAx val="38219776"/>
        <c:crossesAt val="0.1"/>
        <c:auto val="1"/>
        <c:lblAlgn val="ctr"/>
        <c:lblOffset val="100"/>
      </c:catAx>
      <c:valAx>
        <c:axId val="38219776"/>
        <c:scaling>
          <c:logBase val="10"/>
          <c:orientation val="minMax"/>
          <c:max val="100"/>
          <c:min val="0.1"/>
        </c:scaling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Relatív</a:t>
                </a:r>
                <a:r>
                  <a:rPr lang="hu-HU" b="0" baseline="0"/>
                  <a:t> gyakoriság pi(%)</a:t>
                </a:r>
                <a:endParaRPr lang="hu-HU" b="0"/>
              </a:p>
            </c:rich>
          </c:tx>
          <c:layout/>
        </c:title>
        <c:numFmt formatCode="General" sourceLinked="1"/>
        <c:majorTickMark val="none"/>
        <c:tickLblPos val="nextTo"/>
        <c:crossAx val="37351424"/>
        <c:crosses val="autoZero"/>
        <c:crossBetween val="between"/>
        <c:majorUnit val="10"/>
        <c:minorUnit val="10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D) Fajtextúra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fajtextúra!$B$21:$B$27</c:f>
              <c:strCache>
                <c:ptCount val="7"/>
                <c:pt idx="0">
                  <c:v>széncinege</c:v>
                </c:pt>
                <c:pt idx="1">
                  <c:v>fekete rigó</c:v>
                </c:pt>
                <c:pt idx="2">
                  <c:v>kékcinege</c:v>
                </c:pt>
                <c:pt idx="3">
                  <c:v>meggyvágó</c:v>
                </c:pt>
                <c:pt idx="4">
                  <c:v>vörösbegy</c:v>
                </c:pt>
                <c:pt idx="5">
                  <c:v>örvös galamb</c:v>
                </c:pt>
                <c:pt idx="6">
                  <c:v>nagy fakopáncs</c:v>
                </c:pt>
              </c:strCache>
            </c:strRef>
          </c:cat>
          <c:val>
            <c:numRef>
              <c:f>fajtextúra!$H$21:$H$27</c:f>
              <c:numCache>
                <c:formatCode>General</c:formatCode>
                <c:ptCount val="7"/>
                <c:pt idx="0">
                  <c:v>21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marker val="1"/>
        <c:axId val="41186816"/>
        <c:axId val="42898944"/>
      </c:lineChart>
      <c:catAx>
        <c:axId val="41186816"/>
        <c:scaling>
          <c:orientation val="minMax"/>
        </c:scaling>
        <c:axPos val="b"/>
        <c:majorTickMark val="none"/>
        <c:tickLblPos val="nextTo"/>
        <c:crossAx val="42898944"/>
        <c:crossesAt val="0.1"/>
        <c:auto val="1"/>
        <c:lblAlgn val="ctr"/>
        <c:lblOffset val="100"/>
      </c:catAx>
      <c:valAx>
        <c:axId val="42898944"/>
        <c:scaling>
          <c:logBase val="10"/>
          <c:orientation val="minMax"/>
          <c:max val="100"/>
          <c:min val="0.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Relatív gyakoriság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1186816"/>
        <c:crosses val="autoZero"/>
        <c:crossBetween val="between"/>
        <c:majorUnit val="10"/>
        <c:minorUnit val="1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17</xdr:col>
      <xdr:colOff>304800</xdr:colOff>
      <xdr:row>14</xdr:row>
      <xdr:rowOff>85725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304800</xdr:colOff>
      <xdr:row>31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58"/>
  <sheetViews>
    <sheetView tabSelected="1" workbookViewId="0">
      <selection activeCell="J31" sqref="J31"/>
    </sheetView>
  </sheetViews>
  <sheetFormatPr defaultColWidth="4" defaultRowHeight="12" customHeight="1"/>
  <cols>
    <col min="1" max="1" width="19.140625" style="53" customWidth="1"/>
    <col min="2" max="2" width="4.42578125" style="53" customWidth="1"/>
    <col min="3" max="3" width="1.85546875" style="53" customWidth="1"/>
    <col min="4" max="4" width="19.140625" style="53" customWidth="1"/>
    <col min="5" max="5" width="4.42578125" style="53" customWidth="1"/>
    <col min="6" max="6" width="1.85546875" style="54" customWidth="1"/>
    <col min="7" max="7" width="19.140625" style="53" customWidth="1"/>
    <col min="8" max="8" width="4.42578125" style="53" customWidth="1"/>
    <col min="9" max="9" width="1.85546875" style="53" customWidth="1"/>
    <col min="10" max="10" width="19.140625" style="53" customWidth="1"/>
    <col min="11" max="11" width="4.42578125" style="53" customWidth="1"/>
    <col min="12" max="12" width="0.85546875" style="53" customWidth="1"/>
    <col min="13" max="16384" width="4" style="53"/>
  </cols>
  <sheetData>
    <row r="1" spans="1:11" ht="18" customHeight="1">
      <c r="A1" s="91" t="s">
        <v>52</v>
      </c>
      <c r="B1" s="66"/>
      <c r="C1" s="66"/>
      <c r="D1" s="66"/>
      <c r="E1" s="66"/>
      <c r="F1" s="84"/>
      <c r="G1" s="66"/>
      <c r="H1" s="66"/>
      <c r="I1" s="66"/>
      <c r="J1" s="66"/>
      <c r="K1" s="66"/>
    </row>
    <row r="2" spans="1:11" ht="18" customHeight="1">
      <c r="A2" s="66"/>
      <c r="B2" s="66"/>
      <c r="C2" s="66"/>
      <c r="D2" s="66"/>
      <c r="E2" s="66"/>
      <c r="F2" s="84"/>
      <c r="G2" s="66"/>
      <c r="H2" s="66"/>
      <c r="I2" s="66"/>
      <c r="J2" s="66"/>
      <c r="K2" s="66"/>
    </row>
    <row r="3" spans="1:11" ht="18" customHeight="1">
      <c r="A3" s="111" t="s">
        <v>63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8" customHeight="1">
      <c r="A4" s="111" t="s">
        <v>64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8" customHeight="1">
      <c r="A5" s="106" t="s">
        <v>19</v>
      </c>
      <c r="B5" s="66"/>
      <c r="C5" s="66"/>
      <c r="D5" s="66"/>
      <c r="E5" s="66"/>
      <c r="F5" s="84"/>
      <c r="G5" s="66"/>
      <c r="H5" s="66"/>
      <c r="I5" s="66"/>
      <c r="J5" s="66"/>
      <c r="K5" s="66"/>
    </row>
    <row r="6" spans="1:11" ht="18" customHeight="1">
      <c r="A6" s="112" t="s">
        <v>21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 ht="18" customHeight="1">
      <c r="A7" s="66" t="s">
        <v>33</v>
      </c>
      <c r="B7" s="66"/>
      <c r="C7" s="66"/>
      <c r="D7" s="66"/>
      <c r="E7" s="66"/>
      <c r="F7" s="84"/>
      <c r="G7" s="66"/>
      <c r="H7" s="66"/>
      <c r="I7" s="66"/>
      <c r="J7" s="66"/>
      <c r="K7" s="66"/>
    </row>
    <row r="8" spans="1:11" ht="18" customHeight="1">
      <c r="A8" s="66" t="s">
        <v>26</v>
      </c>
      <c r="B8" s="66"/>
      <c r="C8" s="66"/>
      <c r="D8" s="66"/>
      <c r="E8" s="66"/>
      <c r="F8" s="84"/>
      <c r="G8" s="66"/>
      <c r="H8" s="66"/>
      <c r="I8" s="66"/>
      <c r="J8" s="66"/>
      <c r="K8" s="66"/>
    </row>
    <row r="9" spans="1:11" ht="17.25" customHeight="1">
      <c r="A9" s="66" t="s">
        <v>34</v>
      </c>
      <c r="B9" s="66"/>
      <c r="C9" s="66"/>
      <c r="D9" s="66"/>
      <c r="E9" s="66"/>
      <c r="F9" s="84"/>
      <c r="G9" s="66"/>
      <c r="H9" s="66"/>
      <c r="I9" s="66"/>
      <c r="J9" s="66"/>
      <c r="K9" s="66"/>
    </row>
    <row r="10" spans="1:11" ht="17.25" customHeight="1">
      <c r="A10" s="66" t="s">
        <v>35</v>
      </c>
      <c r="B10" s="66"/>
      <c r="C10" s="66"/>
      <c r="D10" s="66"/>
      <c r="E10" s="66"/>
      <c r="F10" s="84"/>
      <c r="G10" s="66"/>
      <c r="H10" s="66"/>
      <c r="I10" s="66"/>
      <c r="J10" s="66"/>
      <c r="K10" s="66"/>
    </row>
    <row r="11" spans="1:11" ht="17.25" customHeight="1">
      <c r="A11" s="66" t="s">
        <v>36</v>
      </c>
      <c r="B11" s="66"/>
      <c r="C11" s="66"/>
      <c r="D11" s="66"/>
      <c r="E11" s="66"/>
      <c r="F11" s="84"/>
      <c r="G11" s="66"/>
      <c r="H11" s="66"/>
      <c r="I11" s="66"/>
      <c r="J11" s="66"/>
      <c r="K11" s="66"/>
    </row>
    <row r="12" spans="1:11" ht="17.25" customHeight="1">
      <c r="A12" s="106" t="s">
        <v>38</v>
      </c>
      <c r="B12" s="66"/>
      <c r="C12" s="66"/>
      <c r="D12" s="66"/>
      <c r="E12" s="66"/>
      <c r="F12" s="84"/>
      <c r="G12" s="66"/>
      <c r="H12" s="66"/>
      <c r="I12" s="66"/>
      <c r="J12" s="66"/>
      <c r="K12" s="66"/>
    </row>
    <row r="13" spans="1:11" ht="13.5" customHeight="1"/>
    <row r="14" spans="1:11" ht="15" customHeight="1">
      <c r="A14" s="55" t="s">
        <v>53</v>
      </c>
      <c r="B14" s="56"/>
      <c r="C14" s="56"/>
      <c r="E14" s="56"/>
      <c r="I14" s="54"/>
      <c r="J14" s="73"/>
      <c r="K14" s="86"/>
    </row>
    <row r="15" spans="1:11" ht="15" customHeight="1">
      <c r="A15" s="57" t="s">
        <v>22</v>
      </c>
      <c r="B15" s="58"/>
      <c r="C15" s="59"/>
      <c r="D15" s="57" t="s">
        <v>23</v>
      </c>
      <c r="E15" s="58"/>
      <c r="G15" s="57" t="s">
        <v>24</v>
      </c>
      <c r="H15" s="58"/>
      <c r="I15" s="54"/>
      <c r="J15" s="87"/>
      <c r="K15" s="86"/>
    </row>
    <row r="16" spans="1:11" ht="21" customHeight="1">
      <c r="A16" s="60" t="s">
        <v>0</v>
      </c>
      <c r="B16" s="76" t="s">
        <v>20</v>
      </c>
      <c r="C16" s="79"/>
      <c r="D16" s="60" t="s">
        <v>0</v>
      </c>
      <c r="E16" s="76" t="s">
        <v>20</v>
      </c>
      <c r="F16" s="78"/>
      <c r="G16" s="60" t="s">
        <v>0</v>
      </c>
      <c r="H16" s="76" t="s">
        <v>20</v>
      </c>
      <c r="I16" s="78"/>
      <c r="J16" s="88"/>
      <c r="K16" s="89"/>
    </row>
    <row r="17" spans="1:11" ht="13.5" customHeight="1">
      <c r="A17" s="61" t="s">
        <v>40</v>
      </c>
      <c r="B17" s="62">
        <v>1</v>
      </c>
      <c r="C17" s="59"/>
      <c r="D17" s="61" t="s">
        <v>44</v>
      </c>
      <c r="E17" s="62">
        <v>1</v>
      </c>
      <c r="G17" s="61" t="s">
        <v>41</v>
      </c>
      <c r="H17" s="62">
        <v>2</v>
      </c>
      <c r="I17" s="54"/>
      <c r="J17" s="73"/>
      <c r="K17" s="86"/>
    </row>
    <row r="18" spans="1:11" ht="13.5" customHeight="1">
      <c r="A18" s="61" t="s">
        <v>39</v>
      </c>
      <c r="B18" s="62">
        <v>2</v>
      </c>
      <c r="C18" s="59"/>
      <c r="D18" s="61" t="s">
        <v>42</v>
      </c>
      <c r="E18" s="62">
        <v>1</v>
      </c>
      <c r="G18" s="61" t="s">
        <v>45</v>
      </c>
      <c r="H18" s="62">
        <v>1</v>
      </c>
      <c r="I18" s="54"/>
      <c r="J18" s="73"/>
      <c r="K18" s="86"/>
    </row>
    <row r="19" spans="1:11" ht="13.5" customHeight="1">
      <c r="A19" s="61" t="s">
        <v>41</v>
      </c>
      <c r="B19" s="62">
        <v>1</v>
      </c>
      <c r="C19" s="59"/>
      <c r="D19" s="61" t="s">
        <v>41</v>
      </c>
      <c r="E19" s="62">
        <v>2</v>
      </c>
      <c r="G19" s="61" t="s">
        <v>42</v>
      </c>
      <c r="H19" s="62">
        <v>1</v>
      </c>
      <c r="I19" s="54"/>
      <c r="J19" s="73"/>
      <c r="K19" s="86"/>
    </row>
    <row r="20" spans="1:11" ht="13.5" customHeight="1">
      <c r="A20" s="61" t="s">
        <v>43</v>
      </c>
      <c r="B20" s="62">
        <v>1</v>
      </c>
      <c r="C20" s="59"/>
      <c r="D20" s="61" t="s">
        <v>47</v>
      </c>
      <c r="E20" s="62">
        <v>3</v>
      </c>
      <c r="G20" s="61" t="s">
        <v>47</v>
      </c>
      <c r="H20" s="62">
        <v>5</v>
      </c>
      <c r="I20" s="54"/>
      <c r="J20" s="73"/>
      <c r="K20" s="86"/>
    </row>
    <row r="21" spans="1:11" ht="13.5" customHeight="1">
      <c r="A21" s="61" t="s">
        <v>42</v>
      </c>
      <c r="B21" s="62">
        <v>1</v>
      </c>
      <c r="C21" s="59"/>
      <c r="D21" s="61" t="s">
        <v>40</v>
      </c>
      <c r="E21" s="62">
        <v>2</v>
      </c>
      <c r="G21" s="61"/>
      <c r="H21" s="62"/>
      <c r="I21" s="54"/>
      <c r="J21" s="73"/>
      <c r="K21" s="86"/>
    </row>
    <row r="22" spans="1:11" ht="13.5" customHeight="1">
      <c r="A22" s="63"/>
      <c r="B22" s="64"/>
      <c r="C22" s="59"/>
      <c r="D22" s="63"/>
      <c r="E22" s="64"/>
      <c r="G22" s="63" t="s">
        <v>18</v>
      </c>
      <c r="H22" s="64" t="s">
        <v>18</v>
      </c>
      <c r="I22" s="54"/>
      <c r="J22" s="73"/>
      <c r="K22" s="86"/>
    </row>
    <row r="23" spans="1:11" ht="13.5" customHeight="1">
      <c r="A23" s="66"/>
      <c r="B23" s="59"/>
      <c r="C23" s="65"/>
      <c r="D23" s="66"/>
      <c r="E23" s="59"/>
      <c r="G23" s="66"/>
      <c r="H23" s="59"/>
      <c r="I23" s="54"/>
      <c r="J23" s="73"/>
      <c r="K23" s="86"/>
    </row>
    <row r="24" spans="1:11" ht="13.5" customHeight="1">
      <c r="A24" s="57" t="s">
        <v>25</v>
      </c>
      <c r="B24" s="58"/>
      <c r="C24" s="65"/>
      <c r="D24" s="57" t="s">
        <v>48</v>
      </c>
      <c r="E24" s="58"/>
      <c r="G24" s="66"/>
      <c r="H24" s="59"/>
      <c r="I24" s="54"/>
      <c r="J24" s="66"/>
      <c r="K24" s="59"/>
    </row>
    <row r="25" spans="1:11" ht="21" customHeight="1">
      <c r="A25" s="60" t="s">
        <v>0</v>
      </c>
      <c r="B25" s="76" t="s">
        <v>20</v>
      </c>
      <c r="C25" s="65"/>
      <c r="D25" s="60" t="s">
        <v>0</v>
      </c>
      <c r="E25" s="76" t="s">
        <v>20</v>
      </c>
      <c r="G25" s="66"/>
      <c r="H25" s="59"/>
      <c r="I25" s="54"/>
      <c r="J25" s="66"/>
      <c r="K25" s="59"/>
    </row>
    <row r="26" spans="1:11" ht="13.5" customHeight="1">
      <c r="A26" s="61" t="s">
        <v>47</v>
      </c>
      <c r="B26" s="62">
        <v>2</v>
      </c>
      <c r="C26" s="65"/>
      <c r="D26" s="61" t="s">
        <v>47</v>
      </c>
      <c r="E26" s="62">
        <v>1</v>
      </c>
      <c r="G26" s="66"/>
      <c r="H26" s="59"/>
      <c r="I26" s="54"/>
      <c r="J26" s="66"/>
      <c r="K26" s="59"/>
    </row>
    <row r="27" spans="1:11" ht="13.5" customHeight="1">
      <c r="A27" s="61" t="s">
        <v>40</v>
      </c>
      <c r="B27" s="62">
        <v>1</v>
      </c>
      <c r="C27" s="65"/>
      <c r="D27" s="61" t="s">
        <v>41</v>
      </c>
      <c r="E27" s="62">
        <v>2</v>
      </c>
      <c r="G27" s="66"/>
      <c r="H27" s="59"/>
      <c r="I27" s="54"/>
      <c r="J27" s="66"/>
      <c r="K27" s="59"/>
    </row>
    <row r="28" spans="1:11" ht="13.5" customHeight="1">
      <c r="A28" s="61" t="s">
        <v>41</v>
      </c>
      <c r="B28" s="62">
        <v>1</v>
      </c>
      <c r="C28" s="56"/>
      <c r="D28" s="61" t="s">
        <v>45</v>
      </c>
      <c r="E28" s="62">
        <v>2</v>
      </c>
      <c r="G28" s="67"/>
      <c r="H28" s="68"/>
      <c r="I28" s="54"/>
      <c r="J28" s="67"/>
      <c r="K28" s="68"/>
    </row>
    <row r="29" spans="1:11" ht="13.5" customHeight="1">
      <c r="A29" s="61" t="s">
        <v>45</v>
      </c>
      <c r="B29" s="62">
        <v>1</v>
      </c>
      <c r="C29" s="56"/>
      <c r="D29" s="61"/>
      <c r="E29" s="62"/>
      <c r="G29" s="67"/>
      <c r="H29" s="68"/>
      <c r="I29" s="54"/>
      <c r="J29" s="67"/>
      <c r="K29" s="68"/>
    </row>
    <row r="30" spans="1:11" ht="13.5" customHeight="1">
      <c r="A30" s="61"/>
      <c r="B30" s="62"/>
      <c r="C30" s="56"/>
      <c r="D30" s="61"/>
      <c r="E30" s="62"/>
      <c r="G30" s="67"/>
      <c r="H30" s="68"/>
      <c r="I30" s="54"/>
      <c r="J30" s="67"/>
      <c r="K30" s="68"/>
    </row>
    <row r="31" spans="1:11" ht="13.5" customHeight="1">
      <c r="A31" s="63"/>
      <c r="B31" s="64"/>
      <c r="C31" s="56"/>
      <c r="D31" s="63"/>
      <c r="E31" s="64"/>
      <c r="G31" s="67"/>
      <c r="H31" s="68"/>
      <c r="I31" s="54"/>
      <c r="J31" s="67"/>
      <c r="K31" s="68"/>
    </row>
    <row r="32" spans="1:11" ht="17.25" customHeight="1">
      <c r="A32" s="67"/>
      <c r="B32" s="68"/>
      <c r="C32" s="56"/>
      <c r="D32" s="67"/>
      <c r="E32" s="68"/>
      <c r="G32" s="67"/>
      <c r="H32" s="68"/>
      <c r="I32" s="54"/>
      <c r="J32" s="67"/>
      <c r="K32" s="68"/>
    </row>
    <row r="33" spans="1:11" s="77" customFormat="1" ht="24.75" customHeight="1">
      <c r="A33" s="55" t="s">
        <v>54</v>
      </c>
      <c r="B33" s="56"/>
      <c r="C33" s="56"/>
      <c r="D33" s="53"/>
      <c r="E33" s="56"/>
      <c r="F33" s="54"/>
      <c r="G33" s="53"/>
      <c r="H33" s="56"/>
      <c r="I33" s="53"/>
      <c r="J33" s="53"/>
      <c r="K33" s="53"/>
    </row>
    <row r="34" spans="1:11" ht="13.5" customHeight="1">
      <c r="A34" s="57" t="s">
        <v>22</v>
      </c>
      <c r="B34" s="58"/>
      <c r="C34" s="59"/>
      <c r="D34" s="57" t="s">
        <v>23</v>
      </c>
      <c r="E34" s="58"/>
      <c r="G34" s="57" t="s">
        <v>24</v>
      </c>
      <c r="H34" s="58"/>
      <c r="I34" s="54"/>
      <c r="J34" s="87"/>
      <c r="K34" s="86"/>
    </row>
    <row r="35" spans="1:11" ht="21" customHeight="1">
      <c r="A35" s="60" t="s">
        <v>0</v>
      </c>
      <c r="B35" s="76" t="s">
        <v>20</v>
      </c>
      <c r="C35" s="79"/>
      <c r="D35" s="60" t="s">
        <v>0</v>
      </c>
      <c r="E35" s="76" t="s">
        <v>20</v>
      </c>
      <c r="F35" s="78"/>
      <c r="G35" s="60" t="s">
        <v>0</v>
      </c>
      <c r="H35" s="76" t="s">
        <v>20</v>
      </c>
      <c r="I35" s="78"/>
      <c r="J35" s="88"/>
      <c r="K35" s="89"/>
    </row>
    <row r="36" spans="1:11" ht="13.5" customHeight="1">
      <c r="A36" s="61" t="s">
        <v>40</v>
      </c>
      <c r="B36" s="62">
        <v>1</v>
      </c>
      <c r="C36" s="59"/>
      <c r="D36" s="61" t="s">
        <v>50</v>
      </c>
      <c r="E36" s="62">
        <v>1</v>
      </c>
      <c r="G36" s="61" t="s">
        <v>47</v>
      </c>
      <c r="H36" s="62">
        <v>6</v>
      </c>
      <c r="I36" s="54"/>
      <c r="J36" s="73"/>
      <c r="K36" s="86"/>
    </row>
    <row r="37" spans="1:11" ht="13.5" customHeight="1">
      <c r="A37" s="61" t="s">
        <v>47</v>
      </c>
      <c r="B37" s="62">
        <v>3</v>
      </c>
      <c r="C37" s="59"/>
      <c r="D37" s="61" t="s">
        <v>41</v>
      </c>
      <c r="E37" s="62">
        <v>1</v>
      </c>
      <c r="G37" s="61" t="s">
        <v>41</v>
      </c>
      <c r="H37" s="62">
        <v>1</v>
      </c>
      <c r="I37" s="54"/>
      <c r="J37" s="73"/>
      <c r="K37" s="86"/>
    </row>
    <row r="38" spans="1:11" ht="13.5" customHeight="1">
      <c r="A38" s="61" t="s">
        <v>41</v>
      </c>
      <c r="B38" s="62">
        <v>1</v>
      </c>
      <c r="C38" s="59"/>
      <c r="D38" s="61" t="s">
        <v>45</v>
      </c>
      <c r="E38" s="62">
        <v>1</v>
      </c>
      <c r="G38" s="61" t="s">
        <v>43</v>
      </c>
      <c r="H38" s="62">
        <v>1</v>
      </c>
      <c r="I38" s="54"/>
      <c r="J38" s="73"/>
      <c r="K38" s="86"/>
    </row>
    <row r="39" spans="1:11" ht="13.5" customHeight="1">
      <c r="A39" s="61" t="s">
        <v>49</v>
      </c>
      <c r="B39" s="62">
        <v>1</v>
      </c>
      <c r="C39" s="59"/>
      <c r="D39" s="61" t="s">
        <v>47</v>
      </c>
      <c r="E39" s="62">
        <v>7</v>
      </c>
      <c r="G39" s="61"/>
      <c r="H39" s="62"/>
      <c r="I39" s="54"/>
      <c r="J39" s="73"/>
      <c r="K39" s="86"/>
    </row>
    <row r="40" spans="1:11" ht="13.5" customHeight="1">
      <c r="A40" s="61"/>
      <c r="B40" s="62"/>
      <c r="C40" s="59"/>
      <c r="D40" s="61"/>
      <c r="E40" s="62"/>
      <c r="G40" s="61"/>
      <c r="H40" s="62"/>
      <c r="I40" s="54"/>
      <c r="J40" s="73"/>
      <c r="K40" s="86"/>
    </row>
    <row r="41" spans="1:11" ht="13.5" customHeight="1">
      <c r="A41" s="63"/>
      <c r="B41" s="64"/>
      <c r="C41" s="59"/>
      <c r="D41" s="63"/>
      <c r="E41" s="64"/>
      <c r="G41" s="63" t="s">
        <v>18</v>
      </c>
      <c r="H41" s="64" t="s">
        <v>18</v>
      </c>
      <c r="I41" s="54"/>
      <c r="J41" s="73"/>
      <c r="K41" s="86"/>
    </row>
    <row r="42" spans="1:11" ht="13.5" customHeight="1">
      <c r="A42" s="66"/>
      <c r="B42" s="59"/>
      <c r="C42" s="65"/>
      <c r="D42" s="66"/>
      <c r="E42" s="59"/>
      <c r="G42" s="66"/>
      <c r="H42" s="59"/>
      <c r="I42" s="54"/>
      <c r="J42" s="73"/>
      <c r="K42" s="86"/>
    </row>
    <row r="43" spans="1:11" ht="13.5" customHeight="1">
      <c r="A43" s="57" t="s">
        <v>25</v>
      </c>
      <c r="B43" s="58"/>
      <c r="C43" s="65"/>
      <c r="D43" s="57" t="s">
        <v>48</v>
      </c>
      <c r="E43" s="58"/>
      <c r="G43" s="66"/>
      <c r="H43" s="59"/>
      <c r="I43" s="54"/>
      <c r="J43" s="66"/>
      <c r="K43" s="59"/>
    </row>
    <row r="44" spans="1:11" ht="21" customHeight="1">
      <c r="A44" s="60" t="s">
        <v>0</v>
      </c>
      <c r="B44" s="76" t="s">
        <v>20</v>
      </c>
      <c r="C44" s="65"/>
      <c r="D44" s="60" t="s">
        <v>0</v>
      </c>
      <c r="E44" s="76" t="s">
        <v>20</v>
      </c>
      <c r="G44" s="66"/>
      <c r="H44" s="59"/>
      <c r="I44" s="54"/>
      <c r="J44" s="66"/>
      <c r="K44" s="59"/>
    </row>
    <row r="45" spans="1:11" ht="13.5" customHeight="1">
      <c r="A45" s="61" t="s">
        <v>41</v>
      </c>
      <c r="B45" s="62">
        <v>2</v>
      </c>
      <c r="C45" s="65"/>
      <c r="D45" s="61" t="s">
        <v>40</v>
      </c>
      <c r="E45" s="62">
        <v>1</v>
      </c>
      <c r="G45" s="66"/>
      <c r="H45" s="59"/>
      <c r="I45" s="54"/>
      <c r="J45" s="66"/>
      <c r="K45" s="59"/>
    </row>
    <row r="46" spans="1:11" ht="13.5" customHeight="1">
      <c r="A46" s="61" t="s">
        <v>47</v>
      </c>
      <c r="B46" s="62">
        <v>1</v>
      </c>
      <c r="C46" s="65"/>
      <c r="D46" s="61" t="s">
        <v>47</v>
      </c>
      <c r="E46" s="62">
        <v>4</v>
      </c>
      <c r="G46" s="66"/>
      <c r="H46" s="59"/>
      <c r="I46" s="54"/>
      <c r="J46" s="66"/>
      <c r="K46" s="59"/>
    </row>
    <row r="47" spans="1:11" ht="13.5" customHeight="1">
      <c r="A47" s="61" t="s">
        <v>45</v>
      </c>
      <c r="B47" s="62">
        <v>1</v>
      </c>
      <c r="C47" s="56"/>
      <c r="D47" s="61" t="s">
        <v>41</v>
      </c>
      <c r="E47" s="62">
        <v>1</v>
      </c>
      <c r="G47" s="67"/>
      <c r="H47" s="68"/>
      <c r="I47" s="54"/>
      <c r="J47" s="67"/>
      <c r="K47" s="68"/>
    </row>
    <row r="48" spans="1:11" ht="13.5" customHeight="1">
      <c r="A48" s="61"/>
      <c r="B48" s="62"/>
      <c r="C48" s="56"/>
      <c r="D48" s="61"/>
      <c r="E48" s="62"/>
      <c r="G48" s="67"/>
      <c r="H48" s="68"/>
      <c r="I48" s="54"/>
      <c r="J48" s="67"/>
      <c r="K48" s="68"/>
    </row>
    <row r="49" spans="1:11" ht="13.5" customHeight="1">
      <c r="A49" s="61"/>
      <c r="B49" s="62"/>
      <c r="C49" s="56"/>
      <c r="D49" s="61"/>
      <c r="E49" s="62"/>
      <c r="G49" s="67"/>
      <c r="H49" s="68"/>
      <c r="I49" s="54"/>
      <c r="J49" s="67"/>
      <c r="K49" s="68"/>
    </row>
    <row r="50" spans="1:11" ht="13.5" customHeight="1">
      <c r="A50" s="63"/>
      <c r="B50" s="64"/>
      <c r="C50" s="56"/>
      <c r="D50" s="63"/>
      <c r="E50" s="64"/>
      <c r="G50" s="67"/>
      <c r="H50" s="68"/>
      <c r="I50" s="54"/>
      <c r="J50" s="67"/>
      <c r="K50" s="68"/>
    </row>
    <row r="51" spans="1:11" ht="13.5" customHeight="1">
      <c r="A51" s="66"/>
      <c r="B51" s="59"/>
      <c r="C51" s="59"/>
      <c r="D51" s="70"/>
      <c r="E51" s="71"/>
      <c r="F51" s="72"/>
      <c r="G51" s="73"/>
    </row>
    <row r="52" spans="1:11" ht="12" customHeight="1">
      <c r="A52" s="66"/>
      <c r="B52" s="59"/>
      <c r="C52" s="59"/>
      <c r="D52" s="71"/>
      <c r="E52" s="73"/>
      <c r="F52" s="72"/>
      <c r="G52" s="73"/>
      <c r="H52" s="69"/>
    </row>
    <row r="53" spans="1:11" ht="12" customHeight="1">
      <c r="A53" s="66"/>
      <c r="B53" s="59"/>
      <c r="C53" s="59"/>
      <c r="D53" s="73"/>
      <c r="E53" s="73"/>
      <c r="F53" s="72"/>
      <c r="G53" s="73"/>
      <c r="H53" s="73"/>
    </row>
    <row r="54" spans="1:11" ht="12" customHeight="1">
      <c r="A54" s="66"/>
      <c r="B54" s="59"/>
      <c r="C54" s="66"/>
      <c r="D54" s="66"/>
    </row>
    <row r="55" spans="1:11" ht="12" customHeight="1">
      <c r="A55" s="66"/>
      <c r="B55" s="59"/>
      <c r="C55" s="66"/>
      <c r="D55" s="66"/>
    </row>
    <row r="56" spans="1:11" ht="12" customHeight="1">
      <c r="A56" s="66"/>
      <c r="B56" s="59"/>
      <c r="C56" s="66"/>
      <c r="D56" s="66"/>
    </row>
    <row r="57" spans="1:11" ht="12" customHeight="1">
      <c r="A57" s="66"/>
      <c r="B57" s="66"/>
      <c r="C57" s="66"/>
      <c r="D57" s="66"/>
    </row>
    <row r="58" spans="1:11" ht="12" customHeight="1">
      <c r="A58" s="66"/>
      <c r="B58" s="66"/>
      <c r="C58" s="66"/>
      <c r="D58" s="66"/>
    </row>
  </sheetData>
  <mergeCells count="3">
    <mergeCell ref="A3:K3"/>
    <mergeCell ref="A6:K6"/>
    <mergeCell ref="A4:K4"/>
  </mergeCells>
  <phoneticPr fontId="2" type="noConversion"/>
  <pageMargins left="0.24" right="0.25" top="0.43" bottom="0.35" header="0.22" footer="0.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F39" sqref="F39"/>
    </sheetView>
  </sheetViews>
  <sheetFormatPr defaultRowHeight="12.75"/>
  <cols>
    <col min="1" max="1" width="4"/>
    <col min="2" max="2" width="14.42578125" customWidth="1"/>
    <col min="3" max="7" width="4.85546875" customWidth="1"/>
    <col min="8" max="8" width="5.42578125" customWidth="1"/>
    <col min="11" max="11" width="4"/>
    <col min="12" max="12" width="14.42578125" customWidth="1"/>
    <col min="13" max="17" width="4.85546875" customWidth="1"/>
    <col min="18" max="18" width="5.42578125" customWidth="1"/>
  </cols>
  <sheetData>
    <row r="1" spans="1:18" ht="15.75">
      <c r="A1" s="77" t="s">
        <v>55</v>
      </c>
      <c r="B1" s="53"/>
      <c r="C1" s="53"/>
      <c r="D1" s="53"/>
      <c r="E1" s="53"/>
      <c r="F1" s="53"/>
      <c r="G1" s="53"/>
      <c r="H1" s="53"/>
      <c r="K1" s="77" t="s">
        <v>56</v>
      </c>
      <c r="L1" s="77"/>
      <c r="M1" s="77"/>
      <c r="N1" s="77"/>
      <c r="O1" s="77"/>
      <c r="P1" s="77"/>
      <c r="Q1" s="77"/>
      <c r="R1" s="77"/>
    </row>
    <row r="2" spans="1:18" ht="16.5" thickBot="1">
      <c r="A2" s="53"/>
      <c r="B2" s="53"/>
      <c r="C2" s="53"/>
      <c r="D2" s="53"/>
      <c r="E2" s="53"/>
      <c r="F2" s="53"/>
      <c r="G2" s="53"/>
      <c r="H2" s="53"/>
      <c r="K2" s="77"/>
      <c r="L2" s="77"/>
      <c r="M2" s="77"/>
      <c r="N2" s="77"/>
      <c r="O2" s="77"/>
      <c r="P2" s="77"/>
      <c r="Q2" s="77"/>
      <c r="R2" s="77"/>
    </row>
    <row r="3" spans="1:18" ht="21" thickBot="1">
      <c r="A3" s="129" t="s">
        <v>8</v>
      </c>
      <c r="B3" s="130" t="s">
        <v>0</v>
      </c>
      <c r="C3" s="131" t="s">
        <v>28</v>
      </c>
      <c r="D3" s="131" t="s">
        <v>29</v>
      </c>
      <c r="E3" s="131" t="s">
        <v>30</v>
      </c>
      <c r="F3" s="131" t="s">
        <v>31</v>
      </c>
      <c r="G3" s="145" t="s">
        <v>46</v>
      </c>
      <c r="H3" s="151" t="s">
        <v>51</v>
      </c>
      <c r="K3" s="129" t="s">
        <v>8</v>
      </c>
      <c r="L3" s="130" t="s">
        <v>0</v>
      </c>
      <c r="M3" s="131" t="s">
        <v>28</v>
      </c>
      <c r="N3" s="131" t="s">
        <v>29</v>
      </c>
      <c r="O3" s="131" t="s">
        <v>30</v>
      </c>
      <c r="P3" s="131" t="s">
        <v>31</v>
      </c>
      <c r="Q3" s="145" t="s">
        <v>46</v>
      </c>
      <c r="R3" s="158" t="s">
        <v>51</v>
      </c>
    </row>
    <row r="4" spans="1:18" ht="15.75">
      <c r="A4" s="132">
        <v>1</v>
      </c>
      <c r="B4" s="133" t="s">
        <v>40</v>
      </c>
      <c r="C4" s="134">
        <v>1</v>
      </c>
      <c r="D4" s="134">
        <v>2</v>
      </c>
      <c r="E4" s="134"/>
      <c r="F4" s="134">
        <v>1</v>
      </c>
      <c r="G4" s="146"/>
      <c r="H4" s="152">
        <f t="shared" ref="H4:H10" si="0">SUM(C4:G4)</f>
        <v>4</v>
      </c>
      <c r="K4" s="165">
        <v>1</v>
      </c>
      <c r="L4" s="127" t="s">
        <v>40</v>
      </c>
      <c r="M4" s="128">
        <v>1</v>
      </c>
      <c r="N4" s="128"/>
      <c r="O4" s="128"/>
      <c r="P4" s="128"/>
      <c r="Q4" s="157">
        <v>1</v>
      </c>
      <c r="R4" s="159">
        <f>SUM(M4:Q4)</f>
        <v>2</v>
      </c>
    </row>
    <row r="5" spans="1:18" ht="15.75">
      <c r="A5" s="135">
        <v>2</v>
      </c>
      <c r="B5" s="103" t="s">
        <v>39</v>
      </c>
      <c r="C5" s="102">
        <v>2</v>
      </c>
      <c r="D5" s="102">
        <v>3</v>
      </c>
      <c r="E5" s="102">
        <v>5</v>
      </c>
      <c r="F5" s="102">
        <v>2</v>
      </c>
      <c r="G5" s="147">
        <v>1</v>
      </c>
      <c r="H5" s="153">
        <f t="shared" si="0"/>
        <v>13</v>
      </c>
      <c r="K5" s="135">
        <v>2</v>
      </c>
      <c r="L5" s="103" t="s">
        <v>47</v>
      </c>
      <c r="M5" s="102">
        <v>3</v>
      </c>
      <c r="N5" s="102">
        <v>7</v>
      </c>
      <c r="O5" s="102">
        <v>6</v>
      </c>
      <c r="P5" s="102">
        <v>1</v>
      </c>
      <c r="Q5" s="147">
        <v>4</v>
      </c>
      <c r="R5" s="153">
        <f t="shared" ref="R5:R10" si="1">SUM(M5:Q5)</f>
        <v>21</v>
      </c>
    </row>
    <row r="6" spans="1:18" ht="15.75">
      <c r="A6" s="135">
        <v>3</v>
      </c>
      <c r="B6" s="103" t="s">
        <v>41</v>
      </c>
      <c r="C6" s="102">
        <v>1</v>
      </c>
      <c r="D6" s="102">
        <v>2</v>
      </c>
      <c r="E6" s="102">
        <v>2</v>
      </c>
      <c r="F6" s="102">
        <v>1</v>
      </c>
      <c r="G6" s="147">
        <v>2</v>
      </c>
      <c r="H6" s="153">
        <f t="shared" si="0"/>
        <v>8</v>
      </c>
      <c r="K6" s="135">
        <v>3</v>
      </c>
      <c r="L6" s="103" t="s">
        <v>41</v>
      </c>
      <c r="M6" s="102">
        <v>1</v>
      </c>
      <c r="N6" s="102">
        <v>1</v>
      </c>
      <c r="O6" s="102">
        <v>1</v>
      </c>
      <c r="P6" s="102">
        <v>2</v>
      </c>
      <c r="Q6" s="147">
        <v>1</v>
      </c>
      <c r="R6" s="153">
        <f t="shared" si="1"/>
        <v>6</v>
      </c>
    </row>
    <row r="7" spans="1:18" ht="15.75">
      <c r="A7" s="135">
        <v>4</v>
      </c>
      <c r="B7" s="103" t="s">
        <v>43</v>
      </c>
      <c r="C7" s="102">
        <v>1</v>
      </c>
      <c r="D7" s="102"/>
      <c r="E7" s="102"/>
      <c r="F7" s="102"/>
      <c r="G7" s="147"/>
      <c r="H7" s="153">
        <f t="shared" si="0"/>
        <v>1</v>
      </c>
      <c r="K7" s="135">
        <v>4</v>
      </c>
      <c r="L7" s="103" t="s">
        <v>49</v>
      </c>
      <c r="M7" s="102">
        <v>1</v>
      </c>
      <c r="N7" s="102"/>
      <c r="O7" s="102"/>
      <c r="P7" s="102"/>
      <c r="Q7" s="147"/>
      <c r="R7" s="153">
        <f t="shared" si="1"/>
        <v>1</v>
      </c>
    </row>
    <row r="8" spans="1:18" ht="15.75">
      <c r="A8" s="135">
        <v>5</v>
      </c>
      <c r="B8" s="103" t="s">
        <v>42</v>
      </c>
      <c r="C8" s="102">
        <v>1</v>
      </c>
      <c r="D8" s="102">
        <v>1</v>
      </c>
      <c r="E8" s="102">
        <v>1</v>
      </c>
      <c r="F8" s="102"/>
      <c r="G8" s="147"/>
      <c r="H8" s="153">
        <f t="shared" si="0"/>
        <v>3</v>
      </c>
      <c r="K8" s="135">
        <v>5</v>
      </c>
      <c r="L8" s="103" t="s">
        <v>50</v>
      </c>
      <c r="M8" s="102"/>
      <c r="N8" s="102">
        <v>1</v>
      </c>
      <c r="O8" s="102"/>
      <c r="P8" s="102"/>
      <c r="Q8" s="147"/>
      <c r="R8" s="153">
        <f t="shared" si="1"/>
        <v>1</v>
      </c>
    </row>
    <row r="9" spans="1:18" ht="15.75">
      <c r="A9" s="135">
        <v>6</v>
      </c>
      <c r="B9" s="103" t="s">
        <v>44</v>
      </c>
      <c r="C9" s="102"/>
      <c r="D9" s="102">
        <v>1</v>
      </c>
      <c r="E9" s="102"/>
      <c r="F9" s="102"/>
      <c r="G9" s="147"/>
      <c r="H9" s="153">
        <f t="shared" si="0"/>
        <v>1</v>
      </c>
      <c r="K9" s="135">
        <v>6</v>
      </c>
      <c r="L9" s="103" t="s">
        <v>45</v>
      </c>
      <c r="M9" s="102"/>
      <c r="N9" s="102">
        <v>1</v>
      </c>
      <c r="O9" s="102"/>
      <c r="P9" s="102">
        <v>1</v>
      </c>
      <c r="Q9" s="147"/>
      <c r="R9" s="153">
        <f t="shared" si="1"/>
        <v>2</v>
      </c>
    </row>
    <row r="10" spans="1:18" ht="16.5" thickBot="1">
      <c r="A10" s="136">
        <v>7</v>
      </c>
      <c r="B10" s="137" t="s">
        <v>45</v>
      </c>
      <c r="C10" s="138"/>
      <c r="D10" s="138"/>
      <c r="E10" s="138">
        <v>1</v>
      </c>
      <c r="F10" s="138">
        <v>1</v>
      </c>
      <c r="G10" s="148">
        <v>2</v>
      </c>
      <c r="H10" s="154">
        <f t="shared" si="0"/>
        <v>4</v>
      </c>
      <c r="K10" s="166">
        <v>7</v>
      </c>
      <c r="L10" s="160" t="s">
        <v>43</v>
      </c>
      <c r="M10" s="161"/>
      <c r="N10" s="161"/>
      <c r="O10" s="161">
        <v>1</v>
      </c>
      <c r="P10" s="161"/>
      <c r="Q10" s="162"/>
      <c r="R10" s="163">
        <f t="shared" si="1"/>
        <v>1</v>
      </c>
    </row>
    <row r="11" spans="1:18" ht="15.75">
      <c r="A11" s="139"/>
      <c r="B11" s="140" t="s">
        <v>67</v>
      </c>
      <c r="C11" s="141">
        <f t="shared" ref="C11:H11" si="2">COUNTIF(C4:C10,"&gt;0")</f>
        <v>5</v>
      </c>
      <c r="D11" s="141">
        <f t="shared" si="2"/>
        <v>5</v>
      </c>
      <c r="E11" s="141">
        <f t="shared" si="2"/>
        <v>4</v>
      </c>
      <c r="F11" s="141">
        <f t="shared" si="2"/>
        <v>4</v>
      </c>
      <c r="G11" s="149">
        <f t="shared" si="2"/>
        <v>3</v>
      </c>
      <c r="H11" s="155">
        <f t="shared" si="2"/>
        <v>7</v>
      </c>
      <c r="K11" s="139"/>
      <c r="L11" s="140" t="s">
        <v>67</v>
      </c>
      <c r="M11" s="141">
        <f t="shared" ref="M11:R11" si="3">COUNTIF(M4:M10,"&gt;0")</f>
        <v>4</v>
      </c>
      <c r="N11" s="141">
        <f t="shared" si="3"/>
        <v>4</v>
      </c>
      <c r="O11" s="141">
        <f t="shared" si="3"/>
        <v>3</v>
      </c>
      <c r="P11" s="141">
        <f t="shared" si="3"/>
        <v>3</v>
      </c>
      <c r="Q11" s="149">
        <f t="shared" si="3"/>
        <v>3</v>
      </c>
      <c r="R11" s="155">
        <f t="shared" si="3"/>
        <v>7</v>
      </c>
    </row>
    <row r="12" spans="1:18" ht="16.5" thickBot="1">
      <c r="A12" s="142"/>
      <c r="B12" s="143" t="s">
        <v>32</v>
      </c>
      <c r="C12" s="144"/>
      <c r="D12" s="144"/>
      <c r="E12" s="144"/>
      <c r="F12" s="144"/>
      <c r="G12" s="150"/>
      <c r="H12" s="156">
        <f t="shared" ref="H12" si="4">SUM(H4:H10)</f>
        <v>34</v>
      </c>
      <c r="K12" s="142"/>
      <c r="L12" s="143" t="s">
        <v>32</v>
      </c>
      <c r="M12" s="164"/>
      <c r="N12" s="164"/>
      <c r="O12" s="164"/>
      <c r="P12" s="144"/>
      <c r="Q12" s="150"/>
      <c r="R12" s="156">
        <f>SUM(R4:R10)</f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U10" sqref="U10"/>
    </sheetView>
  </sheetViews>
  <sheetFormatPr defaultRowHeight="12.75"/>
  <cols>
    <col min="1" max="1" width="3.7109375" customWidth="1"/>
    <col min="2" max="2" width="18.28515625" customWidth="1"/>
    <col min="3" max="7" width="5.140625" customWidth="1"/>
  </cols>
  <sheetData>
    <row r="1" spans="1:9" s="85" customFormat="1" ht="21.75" customHeight="1">
      <c r="A1" s="55" t="s">
        <v>65</v>
      </c>
      <c r="B1" s="53"/>
      <c r="C1" s="53"/>
      <c r="D1" s="53"/>
      <c r="E1" s="53"/>
      <c r="F1" s="53"/>
      <c r="G1" s="53"/>
      <c r="H1" s="53"/>
    </row>
    <row r="2" spans="1:9" ht="16.5" thickBot="1">
      <c r="A2" s="53"/>
      <c r="B2" s="53"/>
      <c r="C2" s="53"/>
      <c r="D2" s="53"/>
      <c r="E2" s="53"/>
      <c r="F2" s="53"/>
      <c r="G2" s="53"/>
      <c r="H2" s="53"/>
    </row>
    <row r="3" spans="1:9" ht="21" thickBot="1">
      <c r="A3" s="167" t="s">
        <v>8</v>
      </c>
      <c r="B3" s="168" t="s">
        <v>0</v>
      </c>
      <c r="C3" s="169" t="s">
        <v>28</v>
      </c>
      <c r="D3" s="169" t="s">
        <v>29</v>
      </c>
      <c r="E3" s="169" t="s">
        <v>30</v>
      </c>
      <c r="F3" s="169" t="s">
        <v>31</v>
      </c>
      <c r="G3" s="169" t="s">
        <v>46</v>
      </c>
      <c r="H3" s="170" t="s">
        <v>51</v>
      </c>
      <c r="I3" s="171" t="s">
        <v>62</v>
      </c>
    </row>
    <row r="4" spans="1:9" ht="15.75">
      <c r="A4" s="174">
        <v>2</v>
      </c>
      <c r="B4" s="175" t="s">
        <v>39</v>
      </c>
      <c r="C4" s="176">
        <v>2</v>
      </c>
      <c r="D4" s="176">
        <v>3</v>
      </c>
      <c r="E4" s="176">
        <v>5</v>
      </c>
      <c r="F4" s="176">
        <v>2</v>
      </c>
      <c r="G4" s="176">
        <v>1</v>
      </c>
      <c r="H4" s="177">
        <f t="shared" ref="H4:H10" si="0">SUM(C4:G4)</f>
        <v>13</v>
      </c>
      <c r="I4" s="172">
        <f t="shared" ref="I4:I10" si="1">H4/$H$14*100</f>
        <v>38.235294117647058</v>
      </c>
    </row>
    <row r="5" spans="1:9" ht="15.75">
      <c r="A5" s="178">
        <v>3</v>
      </c>
      <c r="B5" s="74" t="s">
        <v>41</v>
      </c>
      <c r="C5" s="75">
        <v>1</v>
      </c>
      <c r="D5" s="75">
        <v>2</v>
      </c>
      <c r="E5" s="75">
        <v>2</v>
      </c>
      <c r="F5" s="75">
        <v>1</v>
      </c>
      <c r="G5" s="75">
        <v>2</v>
      </c>
      <c r="H5" s="179">
        <f t="shared" si="0"/>
        <v>8</v>
      </c>
      <c r="I5" s="173">
        <f t="shared" si="1"/>
        <v>23.52941176470588</v>
      </c>
    </row>
    <row r="6" spans="1:9" ht="15.75">
      <c r="A6" s="178">
        <v>1</v>
      </c>
      <c r="B6" s="74" t="s">
        <v>40</v>
      </c>
      <c r="C6" s="75">
        <v>1</v>
      </c>
      <c r="D6" s="75">
        <v>2</v>
      </c>
      <c r="E6" s="75"/>
      <c r="F6" s="75">
        <v>1</v>
      </c>
      <c r="G6" s="75"/>
      <c r="H6" s="179">
        <f t="shared" si="0"/>
        <v>4</v>
      </c>
      <c r="I6" s="173">
        <f t="shared" si="1"/>
        <v>11.76470588235294</v>
      </c>
    </row>
    <row r="7" spans="1:9" ht="15.75">
      <c r="A7" s="178">
        <v>7</v>
      </c>
      <c r="B7" s="74" t="s">
        <v>45</v>
      </c>
      <c r="C7" s="75"/>
      <c r="D7" s="75"/>
      <c r="E7" s="75">
        <v>1</v>
      </c>
      <c r="F7" s="75">
        <v>1</v>
      </c>
      <c r="G7" s="75">
        <v>2</v>
      </c>
      <c r="H7" s="179">
        <f t="shared" si="0"/>
        <v>4</v>
      </c>
      <c r="I7" s="173">
        <f t="shared" si="1"/>
        <v>11.76470588235294</v>
      </c>
    </row>
    <row r="8" spans="1:9" ht="15.75">
      <c r="A8" s="178">
        <v>5</v>
      </c>
      <c r="B8" s="74" t="s">
        <v>42</v>
      </c>
      <c r="C8" s="75">
        <v>1</v>
      </c>
      <c r="D8" s="75">
        <v>1</v>
      </c>
      <c r="E8" s="75">
        <v>1</v>
      </c>
      <c r="F8" s="75"/>
      <c r="G8" s="75"/>
      <c r="H8" s="179">
        <f t="shared" si="0"/>
        <v>3</v>
      </c>
      <c r="I8" s="173">
        <f t="shared" si="1"/>
        <v>8.8235294117647065</v>
      </c>
    </row>
    <row r="9" spans="1:9" ht="15.75">
      <c r="A9" s="178">
        <v>4</v>
      </c>
      <c r="B9" s="74" t="s">
        <v>43</v>
      </c>
      <c r="C9" s="75">
        <v>1</v>
      </c>
      <c r="D9" s="75"/>
      <c r="E9" s="75"/>
      <c r="F9" s="75"/>
      <c r="G9" s="75"/>
      <c r="H9" s="179">
        <f t="shared" si="0"/>
        <v>1</v>
      </c>
      <c r="I9" s="173">
        <f t="shared" si="1"/>
        <v>2.9411764705882351</v>
      </c>
    </row>
    <row r="10" spans="1:9" ht="16.5" thickBot="1">
      <c r="A10" s="180">
        <v>6</v>
      </c>
      <c r="B10" s="181" t="s">
        <v>44</v>
      </c>
      <c r="C10" s="182"/>
      <c r="D10" s="182">
        <v>1</v>
      </c>
      <c r="E10" s="182"/>
      <c r="F10" s="182"/>
      <c r="G10" s="182"/>
      <c r="H10" s="183">
        <f t="shared" si="0"/>
        <v>1</v>
      </c>
      <c r="I10" s="173">
        <f t="shared" si="1"/>
        <v>2.9411764705882351</v>
      </c>
    </row>
    <row r="11" spans="1:9" ht="15.75">
      <c r="A11" s="184"/>
      <c r="B11" s="185" t="s">
        <v>67</v>
      </c>
      <c r="C11" s="186"/>
      <c r="D11" s="186"/>
      <c r="E11" s="186"/>
      <c r="F11" s="186"/>
      <c r="G11" s="186"/>
      <c r="H11" s="187">
        <f>COUNTIF(H4:H10,"&gt;0")</f>
        <v>7</v>
      </c>
    </row>
    <row r="12" spans="1:9" ht="16.5" thickBot="1">
      <c r="A12" s="188"/>
      <c r="B12" s="189" t="s">
        <v>32</v>
      </c>
      <c r="C12" s="190"/>
      <c r="D12" s="190"/>
      <c r="E12" s="190"/>
      <c r="F12" s="190"/>
      <c r="G12" s="190"/>
      <c r="H12" s="191">
        <f>SUM(H4:H10)</f>
        <v>34</v>
      </c>
    </row>
    <row r="13" spans="1:9" ht="15.75">
      <c r="A13" s="53"/>
      <c r="B13" s="53"/>
      <c r="C13" s="53"/>
      <c r="D13" s="53"/>
      <c r="E13" s="53"/>
      <c r="F13" s="55"/>
      <c r="G13" s="55" t="s">
        <v>1</v>
      </c>
      <c r="H13" s="90">
        <f>H11</f>
        <v>7</v>
      </c>
    </row>
    <row r="14" spans="1:9" ht="15.75">
      <c r="A14" s="66"/>
      <c r="B14" s="66"/>
      <c r="C14" s="66"/>
      <c r="D14" s="66"/>
      <c r="E14" s="66"/>
      <c r="F14" s="91"/>
      <c r="G14" s="91" t="s">
        <v>2</v>
      </c>
      <c r="H14" s="92">
        <f>H12</f>
        <v>34</v>
      </c>
    </row>
    <row r="15" spans="1:9" ht="15.75">
      <c r="A15" s="66"/>
      <c r="B15" s="66"/>
      <c r="C15" s="66"/>
      <c r="D15" s="66"/>
      <c r="E15" s="66"/>
      <c r="F15" s="91"/>
      <c r="G15" s="91"/>
      <c r="H15" s="92"/>
    </row>
    <row r="18" spans="1:9" ht="15.75">
      <c r="A18" s="55" t="s">
        <v>66</v>
      </c>
      <c r="B18" s="53"/>
      <c r="C18" s="80"/>
      <c r="D18" s="53"/>
      <c r="E18" s="53"/>
      <c r="F18" s="53"/>
      <c r="G18" s="53"/>
      <c r="H18" s="53"/>
      <c r="I18" s="85"/>
    </row>
    <row r="19" spans="1:9" ht="16.5" thickBot="1">
      <c r="A19" s="53"/>
      <c r="B19" s="53"/>
      <c r="C19" s="80"/>
      <c r="D19" s="53"/>
      <c r="E19" s="53"/>
      <c r="F19" s="53"/>
      <c r="G19" s="53"/>
      <c r="H19" s="53"/>
    </row>
    <row r="20" spans="1:9" ht="21" thickBot="1">
      <c r="A20" s="167" t="s">
        <v>8</v>
      </c>
      <c r="B20" s="168" t="s">
        <v>0</v>
      </c>
      <c r="C20" s="169" t="s">
        <v>28</v>
      </c>
      <c r="D20" s="169" t="s">
        <v>29</v>
      </c>
      <c r="E20" s="169" t="s">
        <v>30</v>
      </c>
      <c r="F20" s="169" t="s">
        <v>31</v>
      </c>
      <c r="G20" s="192" t="s">
        <v>46</v>
      </c>
      <c r="H20" s="200" t="s">
        <v>51</v>
      </c>
      <c r="I20" s="196" t="s">
        <v>62</v>
      </c>
    </row>
    <row r="21" spans="1:9" ht="15.75">
      <c r="A21" s="174">
        <v>2</v>
      </c>
      <c r="B21" s="175" t="s">
        <v>47</v>
      </c>
      <c r="C21" s="176">
        <v>3</v>
      </c>
      <c r="D21" s="176">
        <v>7</v>
      </c>
      <c r="E21" s="176">
        <v>6</v>
      </c>
      <c r="F21" s="176">
        <v>1</v>
      </c>
      <c r="G21" s="193">
        <v>4</v>
      </c>
      <c r="H21" s="201">
        <f t="shared" ref="H21:H27" si="2">SUM(C21:G21)</f>
        <v>21</v>
      </c>
      <c r="I21" s="197">
        <f t="shared" ref="I21:I27" si="3">H21/$H$14*100</f>
        <v>61.764705882352942</v>
      </c>
    </row>
    <row r="22" spans="1:9" ht="15.75">
      <c r="A22" s="178">
        <v>3</v>
      </c>
      <c r="B22" s="74" t="s">
        <v>41</v>
      </c>
      <c r="C22" s="75">
        <v>1</v>
      </c>
      <c r="D22" s="75">
        <v>1</v>
      </c>
      <c r="E22" s="75">
        <v>1</v>
      </c>
      <c r="F22" s="75">
        <v>2</v>
      </c>
      <c r="G22" s="194">
        <v>1</v>
      </c>
      <c r="H22" s="202">
        <f t="shared" si="2"/>
        <v>6</v>
      </c>
      <c r="I22" s="198">
        <f t="shared" si="3"/>
        <v>17.647058823529413</v>
      </c>
    </row>
    <row r="23" spans="1:9" ht="15.75">
      <c r="A23" s="178">
        <v>1</v>
      </c>
      <c r="B23" s="74" t="s">
        <v>40</v>
      </c>
      <c r="C23" s="75">
        <v>1</v>
      </c>
      <c r="D23" s="75"/>
      <c r="E23" s="75"/>
      <c r="F23" s="75"/>
      <c r="G23" s="194">
        <v>1</v>
      </c>
      <c r="H23" s="202">
        <f t="shared" si="2"/>
        <v>2</v>
      </c>
      <c r="I23" s="198">
        <f t="shared" si="3"/>
        <v>5.8823529411764701</v>
      </c>
    </row>
    <row r="24" spans="1:9" ht="15.75">
      <c r="A24" s="178">
        <v>6</v>
      </c>
      <c r="B24" s="74" t="s">
        <v>45</v>
      </c>
      <c r="C24" s="75"/>
      <c r="D24" s="75">
        <v>1</v>
      </c>
      <c r="E24" s="75"/>
      <c r="F24" s="75">
        <v>1</v>
      </c>
      <c r="G24" s="194"/>
      <c r="H24" s="202">
        <f t="shared" si="2"/>
        <v>2</v>
      </c>
      <c r="I24" s="198">
        <f t="shared" si="3"/>
        <v>5.8823529411764701</v>
      </c>
    </row>
    <row r="25" spans="1:9" ht="15.75">
      <c r="A25" s="178">
        <v>4</v>
      </c>
      <c r="B25" s="74" t="s">
        <v>49</v>
      </c>
      <c r="C25" s="75">
        <v>1</v>
      </c>
      <c r="D25" s="75"/>
      <c r="E25" s="75"/>
      <c r="F25" s="75"/>
      <c r="G25" s="194"/>
      <c r="H25" s="202">
        <f t="shared" si="2"/>
        <v>1</v>
      </c>
      <c r="I25" s="198">
        <f t="shared" si="3"/>
        <v>2.9411764705882351</v>
      </c>
    </row>
    <row r="26" spans="1:9" ht="15.75">
      <c r="A26" s="178">
        <v>5</v>
      </c>
      <c r="B26" s="74" t="s">
        <v>50</v>
      </c>
      <c r="C26" s="75"/>
      <c r="D26" s="75">
        <v>1</v>
      </c>
      <c r="E26" s="75"/>
      <c r="F26" s="75"/>
      <c r="G26" s="194"/>
      <c r="H26" s="202">
        <f t="shared" si="2"/>
        <v>1</v>
      </c>
      <c r="I26" s="198">
        <f t="shared" si="3"/>
        <v>2.9411764705882351</v>
      </c>
    </row>
    <row r="27" spans="1:9" ht="16.5" thickBot="1">
      <c r="A27" s="180">
        <v>7</v>
      </c>
      <c r="B27" s="181" t="s">
        <v>43</v>
      </c>
      <c r="C27" s="182"/>
      <c r="D27" s="182"/>
      <c r="E27" s="182">
        <v>1</v>
      </c>
      <c r="F27" s="182"/>
      <c r="G27" s="195"/>
      <c r="H27" s="203">
        <f t="shared" si="2"/>
        <v>1</v>
      </c>
      <c r="I27" s="199">
        <f t="shared" si="3"/>
        <v>2.9411764705882351</v>
      </c>
    </row>
    <row r="28" spans="1:9" ht="15.75">
      <c r="A28" s="184"/>
      <c r="B28" s="185" t="s">
        <v>67</v>
      </c>
      <c r="C28" s="186"/>
      <c r="D28" s="186"/>
      <c r="E28" s="186"/>
      <c r="F28" s="186"/>
      <c r="G28" s="205"/>
      <c r="H28" s="206">
        <f>COUNTIF(H21:H27,"&gt;0")</f>
        <v>7</v>
      </c>
    </row>
    <row r="29" spans="1:9" ht="16.5" thickBot="1">
      <c r="A29" s="188"/>
      <c r="B29" s="189" t="s">
        <v>32</v>
      </c>
      <c r="C29" s="207"/>
      <c r="D29" s="207"/>
      <c r="E29" s="207"/>
      <c r="F29" s="207"/>
      <c r="G29" s="208"/>
      <c r="H29" s="204">
        <f>SUM(H21:H27)</f>
        <v>34</v>
      </c>
    </row>
    <row r="30" spans="1:9" ht="15.75">
      <c r="A30" s="53"/>
      <c r="B30" s="53"/>
      <c r="C30" s="80"/>
      <c r="D30" s="53"/>
      <c r="E30" s="53"/>
      <c r="F30" s="55"/>
      <c r="G30" s="55" t="s">
        <v>1</v>
      </c>
      <c r="H30" s="90">
        <f>H28</f>
        <v>7</v>
      </c>
    </row>
    <row r="31" spans="1:9" ht="15.75">
      <c r="A31" s="53"/>
      <c r="B31" s="53"/>
      <c r="C31" s="80"/>
      <c r="D31" s="53"/>
      <c r="E31" s="53"/>
      <c r="F31" s="91"/>
      <c r="G31" s="91" t="s">
        <v>2</v>
      </c>
      <c r="H31" s="92">
        <f>H29</f>
        <v>34</v>
      </c>
    </row>
  </sheetData>
  <sortState ref="A4:I10">
    <sortCondition descending="1" ref="I4:I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9"/>
  <sheetViews>
    <sheetView zoomScaleNormal="100" workbookViewId="0">
      <selection activeCell="O9" sqref="O9"/>
    </sheetView>
  </sheetViews>
  <sheetFormatPr defaultRowHeight="12.75"/>
  <cols>
    <col min="1" max="1" width="4.42578125" customWidth="1"/>
    <col min="2" max="2" width="23" customWidth="1"/>
    <col min="3" max="3" width="6.28515625" customWidth="1"/>
    <col min="4" max="7" width="4.85546875" customWidth="1"/>
    <col min="8" max="8" width="10" customWidth="1"/>
    <col min="9" max="9" width="0.85546875" style="2" customWidth="1"/>
    <col min="10" max="11" width="10.42578125" customWidth="1"/>
    <col min="12" max="12" width="14.28515625" customWidth="1"/>
    <col min="13" max="13" width="1.85546875" customWidth="1"/>
    <col min="14" max="14" width="0.85546875" customWidth="1"/>
    <col min="15" max="15" width="10.140625" customWidth="1"/>
    <col min="16" max="16" width="10.42578125" customWidth="1"/>
    <col min="17" max="17" width="16" customWidth="1"/>
    <col min="18" max="18" width="2.28515625" customWidth="1"/>
  </cols>
  <sheetData>
    <row r="1" spans="1:19" s="4" customFormat="1" ht="25.5" customHeight="1" thickBot="1">
      <c r="B1" s="5" t="s">
        <v>53</v>
      </c>
      <c r="C1" s="6"/>
      <c r="D1" s="6"/>
      <c r="E1" s="6"/>
      <c r="F1" s="6"/>
      <c r="G1" s="6"/>
      <c r="H1" s="10"/>
      <c r="I1" s="11"/>
      <c r="J1" s="113" t="s">
        <v>7</v>
      </c>
      <c r="K1" s="114"/>
      <c r="L1" s="115"/>
      <c r="M1" s="35"/>
      <c r="N1" s="5"/>
      <c r="O1" s="113" t="s">
        <v>15</v>
      </c>
      <c r="P1" s="114"/>
      <c r="Q1" s="115"/>
    </row>
    <row r="2" spans="1:19" s="4" customFormat="1" ht="40.5" customHeight="1" thickBot="1">
      <c r="A2" s="42" t="s">
        <v>8</v>
      </c>
      <c r="B2" s="34" t="s">
        <v>0</v>
      </c>
      <c r="C2" s="104" t="s">
        <v>57</v>
      </c>
      <c r="D2" s="105" t="s">
        <v>58</v>
      </c>
      <c r="E2" s="105" t="s">
        <v>59</v>
      </c>
      <c r="F2" s="105" t="s">
        <v>60</v>
      </c>
      <c r="G2" s="105" t="s">
        <v>61</v>
      </c>
      <c r="H2" s="30" t="s">
        <v>27</v>
      </c>
      <c r="I2" s="15"/>
      <c r="J2" s="17" t="s">
        <v>9</v>
      </c>
      <c r="K2" s="18" t="s">
        <v>10</v>
      </c>
      <c r="L2" s="19" t="s">
        <v>11</v>
      </c>
      <c r="M2" s="21"/>
      <c r="O2" s="20" t="s">
        <v>6</v>
      </c>
      <c r="P2" s="18" t="s">
        <v>17</v>
      </c>
      <c r="Q2" s="19" t="s">
        <v>16</v>
      </c>
      <c r="R2" s="16"/>
    </row>
    <row r="3" spans="1:19" ht="20.25">
      <c r="A3" s="44">
        <v>1</v>
      </c>
      <c r="B3" s="37" t="s">
        <v>40</v>
      </c>
      <c r="C3" s="107">
        <v>1</v>
      </c>
      <c r="D3" s="39">
        <v>2</v>
      </c>
      <c r="E3" s="39"/>
      <c r="F3" s="39">
        <v>1</v>
      </c>
      <c r="G3" s="39"/>
      <c r="H3" s="36">
        <f t="shared" ref="H3:H9" si="0">SUM(C3:G3)</f>
        <v>4</v>
      </c>
      <c r="I3" s="12"/>
      <c r="J3" s="27">
        <f>H3/$H$11</f>
        <v>0.11764705882352941</v>
      </c>
      <c r="K3" s="28">
        <f>LN(J3)</f>
        <v>-2.1400661634962708</v>
      </c>
      <c r="L3" s="29">
        <f>J3*K3</f>
        <v>-0.25177248982309069</v>
      </c>
      <c r="M3" s="1"/>
      <c r="O3" s="27">
        <f t="shared" ref="O3:O9" si="1">1/$H$10</f>
        <v>0.14285714285714285</v>
      </c>
      <c r="P3" s="28">
        <f>LN(O3)</f>
        <v>-1.9459101490553135</v>
      </c>
      <c r="Q3" s="29">
        <f>O3*P3</f>
        <v>-0.27798716415075903</v>
      </c>
    </row>
    <row r="4" spans="1:19" ht="20.25">
      <c r="A4" s="43">
        <v>2</v>
      </c>
      <c r="B4" s="37" t="s">
        <v>39</v>
      </c>
      <c r="C4" s="108">
        <v>2</v>
      </c>
      <c r="D4" s="41">
        <v>3</v>
      </c>
      <c r="E4" s="41">
        <v>5</v>
      </c>
      <c r="F4" s="41">
        <v>2</v>
      </c>
      <c r="G4" s="41">
        <v>1</v>
      </c>
      <c r="H4" s="36">
        <f t="shared" si="0"/>
        <v>13</v>
      </c>
      <c r="I4" s="12"/>
      <c r="J4" s="27">
        <f t="shared" ref="J4:J9" si="2">H4/$H$11</f>
        <v>0.38235294117647056</v>
      </c>
      <c r="K4" s="28">
        <f t="shared" ref="K4:K9" si="3">LN(J4)</f>
        <v>-0.96141116715462471</v>
      </c>
      <c r="L4" s="29">
        <f t="shared" ref="L4:L9" si="4">J4*K4</f>
        <v>-0.36759838744147411</v>
      </c>
      <c r="M4" s="1"/>
      <c r="O4" s="27">
        <f t="shared" si="1"/>
        <v>0.14285714285714285</v>
      </c>
      <c r="P4" s="28">
        <f t="shared" ref="P4:P9" si="5">LN(O4)</f>
        <v>-1.9459101490553135</v>
      </c>
      <c r="Q4" s="29">
        <f t="shared" ref="Q4:Q9" si="6">O4*P4</f>
        <v>-0.27798716415075903</v>
      </c>
    </row>
    <row r="5" spans="1:19" ht="20.25">
      <c r="A5" s="43">
        <v>3</v>
      </c>
      <c r="B5" s="37" t="s">
        <v>41</v>
      </c>
      <c r="C5" s="108">
        <v>1</v>
      </c>
      <c r="D5" s="41">
        <v>2</v>
      </c>
      <c r="E5" s="41">
        <v>2</v>
      </c>
      <c r="F5" s="41">
        <v>1</v>
      </c>
      <c r="G5" s="41">
        <v>2</v>
      </c>
      <c r="H5" s="36">
        <f t="shared" si="0"/>
        <v>8</v>
      </c>
      <c r="I5" s="12"/>
      <c r="J5" s="27">
        <f t="shared" si="2"/>
        <v>0.23529411764705882</v>
      </c>
      <c r="K5" s="28">
        <f t="shared" si="3"/>
        <v>-1.4469189829363254</v>
      </c>
      <c r="L5" s="29">
        <f t="shared" si="4"/>
        <v>-0.34045152539678242</v>
      </c>
      <c r="M5" s="1"/>
      <c r="O5" s="27">
        <f t="shared" si="1"/>
        <v>0.14285714285714285</v>
      </c>
      <c r="P5" s="28">
        <f t="shared" si="5"/>
        <v>-1.9459101490553135</v>
      </c>
      <c r="Q5" s="29">
        <f t="shared" si="6"/>
        <v>-0.27798716415075903</v>
      </c>
    </row>
    <row r="6" spans="1:19" ht="20.25">
      <c r="A6" s="43">
        <v>4</v>
      </c>
      <c r="B6" s="37" t="s">
        <v>43</v>
      </c>
      <c r="C6" s="108">
        <v>1</v>
      </c>
      <c r="D6" s="41"/>
      <c r="E6" s="41"/>
      <c r="F6" s="41"/>
      <c r="G6" s="41"/>
      <c r="H6" s="36">
        <f t="shared" si="0"/>
        <v>1</v>
      </c>
      <c r="I6" s="12"/>
      <c r="J6" s="27">
        <f t="shared" si="2"/>
        <v>2.9411764705882353E-2</v>
      </c>
      <c r="K6" s="28">
        <f t="shared" si="3"/>
        <v>-3.5263605246161616</v>
      </c>
      <c r="L6" s="29">
        <f t="shared" si="4"/>
        <v>-0.1037164860181224</v>
      </c>
      <c r="M6" s="1"/>
      <c r="O6" s="27">
        <f t="shared" si="1"/>
        <v>0.14285714285714285</v>
      </c>
      <c r="P6" s="28">
        <f t="shared" si="5"/>
        <v>-1.9459101490553135</v>
      </c>
      <c r="Q6" s="29">
        <f t="shared" si="6"/>
        <v>-0.27798716415075903</v>
      </c>
    </row>
    <row r="7" spans="1:19" ht="20.25">
      <c r="A7" s="43">
        <v>5</v>
      </c>
      <c r="B7" s="37" t="s">
        <v>42</v>
      </c>
      <c r="C7" s="108">
        <v>1</v>
      </c>
      <c r="D7" s="41">
        <v>1</v>
      </c>
      <c r="E7" s="41">
        <v>1</v>
      </c>
      <c r="F7" s="41"/>
      <c r="G7" s="41"/>
      <c r="H7" s="36">
        <f t="shared" si="0"/>
        <v>3</v>
      </c>
      <c r="I7" s="12"/>
      <c r="J7" s="27">
        <f t="shared" si="2"/>
        <v>8.8235294117647065E-2</v>
      </c>
      <c r="K7" s="28">
        <f t="shared" si="3"/>
        <v>-2.4277482359480516</v>
      </c>
      <c r="L7" s="29">
        <f t="shared" si="4"/>
        <v>-0.21421307964247516</v>
      </c>
      <c r="M7" s="1"/>
      <c r="O7" s="27">
        <f t="shared" si="1"/>
        <v>0.14285714285714285</v>
      </c>
      <c r="P7" s="28">
        <f t="shared" si="5"/>
        <v>-1.9459101490553135</v>
      </c>
      <c r="Q7" s="29">
        <f t="shared" si="6"/>
        <v>-0.27798716415075903</v>
      </c>
    </row>
    <row r="8" spans="1:19" ht="20.25">
      <c r="A8" s="43">
        <v>6</v>
      </c>
      <c r="B8" s="37" t="s">
        <v>44</v>
      </c>
      <c r="C8" s="108"/>
      <c r="D8" s="41">
        <v>1</v>
      </c>
      <c r="E8" s="41"/>
      <c r="F8" s="41"/>
      <c r="G8" s="41"/>
      <c r="H8" s="36">
        <f t="shared" si="0"/>
        <v>1</v>
      </c>
      <c r="I8" s="12"/>
      <c r="J8" s="27">
        <f t="shared" si="2"/>
        <v>2.9411764705882353E-2</v>
      </c>
      <c r="K8" s="28">
        <f t="shared" si="3"/>
        <v>-3.5263605246161616</v>
      </c>
      <c r="L8" s="29">
        <f t="shared" si="4"/>
        <v>-0.1037164860181224</v>
      </c>
      <c r="M8" s="1"/>
      <c r="O8" s="27">
        <f t="shared" si="1"/>
        <v>0.14285714285714285</v>
      </c>
      <c r="P8" s="28">
        <f t="shared" si="5"/>
        <v>-1.9459101490553135</v>
      </c>
      <c r="Q8" s="29">
        <f t="shared" si="6"/>
        <v>-0.27798716415075903</v>
      </c>
    </row>
    <row r="9" spans="1:19" ht="21" thickBot="1">
      <c r="A9" s="43">
        <v>7</v>
      </c>
      <c r="B9" s="37" t="s">
        <v>45</v>
      </c>
      <c r="C9" s="108"/>
      <c r="D9" s="41"/>
      <c r="E9" s="41">
        <v>1</v>
      </c>
      <c r="F9" s="41">
        <v>1</v>
      </c>
      <c r="G9" s="41">
        <v>2</v>
      </c>
      <c r="H9" s="36">
        <f t="shared" si="0"/>
        <v>4</v>
      </c>
      <c r="I9" s="12"/>
      <c r="J9" s="27">
        <f t="shared" si="2"/>
        <v>0.11764705882352941</v>
      </c>
      <c r="K9" s="28">
        <f t="shared" si="3"/>
        <v>-2.1400661634962708</v>
      </c>
      <c r="L9" s="29">
        <f t="shared" si="4"/>
        <v>-0.25177248982309069</v>
      </c>
      <c r="M9" s="1"/>
      <c r="O9" s="27">
        <f t="shared" si="1"/>
        <v>0.14285714285714285</v>
      </c>
      <c r="P9" s="28">
        <f t="shared" si="5"/>
        <v>-1.9459101490553135</v>
      </c>
      <c r="Q9" s="29">
        <f t="shared" si="6"/>
        <v>-0.27798716415075903</v>
      </c>
    </row>
    <row r="10" spans="1:19" ht="20.25">
      <c r="A10" s="4"/>
      <c r="B10" s="7" t="s">
        <v>67</v>
      </c>
      <c r="C10" s="109">
        <f t="shared" ref="C10:H10" si="7">COUNTIF(C3:C9,"&gt;0")</f>
        <v>5</v>
      </c>
      <c r="D10" s="8">
        <f t="shared" si="7"/>
        <v>5</v>
      </c>
      <c r="E10" s="8">
        <f t="shared" si="7"/>
        <v>4</v>
      </c>
      <c r="F10" s="8">
        <f t="shared" si="7"/>
        <v>4</v>
      </c>
      <c r="G10" s="8">
        <f t="shared" si="7"/>
        <v>3</v>
      </c>
      <c r="H10" s="22">
        <f t="shared" si="7"/>
        <v>7</v>
      </c>
      <c r="I10" s="13"/>
      <c r="J10" s="51" t="s">
        <v>14</v>
      </c>
      <c r="K10" s="25"/>
      <c r="L10" s="51" t="s">
        <v>14</v>
      </c>
      <c r="O10" s="52" t="s">
        <v>14</v>
      </c>
      <c r="P10" s="25"/>
      <c r="Q10" s="51" t="s">
        <v>14</v>
      </c>
    </row>
    <row r="11" spans="1:19" ht="21" thickBot="1">
      <c r="A11" s="4"/>
      <c r="B11" s="31" t="s">
        <v>32</v>
      </c>
      <c r="C11" s="110">
        <f t="shared" ref="C11:H11" si="8">SUM(C3:C9)</f>
        <v>6</v>
      </c>
      <c r="D11" s="33">
        <f t="shared" si="8"/>
        <v>9</v>
      </c>
      <c r="E11" s="33">
        <f t="shared" si="8"/>
        <v>9</v>
      </c>
      <c r="F11" s="33">
        <f t="shared" si="8"/>
        <v>5</v>
      </c>
      <c r="G11" s="33">
        <f t="shared" si="8"/>
        <v>5</v>
      </c>
      <c r="H11" s="9">
        <f t="shared" si="8"/>
        <v>34</v>
      </c>
      <c r="I11" s="13"/>
      <c r="J11" s="49">
        <f>SUM(J3:J9)</f>
        <v>1</v>
      </c>
      <c r="K11" s="25"/>
      <c r="L11" s="50">
        <f>SUM(L3:L9)</f>
        <v>-1.6332409441631577</v>
      </c>
      <c r="O11" s="49">
        <f>SUM(O3:O9)</f>
        <v>0.99999999999999978</v>
      </c>
      <c r="P11" s="25"/>
      <c r="Q11" s="50">
        <f>SUM(Q3:Q9)</f>
        <v>-1.945910149055313</v>
      </c>
    </row>
    <row r="12" spans="1:19" ht="13.5" thickBot="1"/>
    <row r="13" spans="1:19" ht="21" thickBot="1">
      <c r="B13" s="45" t="s">
        <v>1</v>
      </c>
      <c r="C13" s="122">
        <f>$H$10</f>
        <v>7</v>
      </c>
      <c r="D13" s="123"/>
      <c r="E13" s="26"/>
      <c r="F13" s="26"/>
      <c r="G13" s="2"/>
      <c r="J13" s="93" t="s">
        <v>3</v>
      </c>
      <c r="K13" s="94"/>
      <c r="L13" s="95">
        <f>-1*L11</f>
        <v>1.6332409441631577</v>
      </c>
      <c r="M13" s="5"/>
      <c r="N13" s="5"/>
      <c r="O13" s="96" t="s">
        <v>4</v>
      </c>
      <c r="P13" s="97"/>
      <c r="Q13" s="98">
        <f>-1*Q11</f>
        <v>1.945910149055313</v>
      </c>
    </row>
    <row r="14" spans="1:19" ht="21" thickBot="1">
      <c r="B14" s="46" t="s">
        <v>2</v>
      </c>
      <c r="C14" s="120">
        <f>$H$11</f>
        <v>34</v>
      </c>
      <c r="D14" s="121"/>
      <c r="E14" s="26"/>
      <c r="F14" s="26"/>
      <c r="G14" s="2"/>
      <c r="I14" s="3"/>
      <c r="J14" s="83"/>
      <c r="K14" s="83"/>
      <c r="L14" s="82"/>
      <c r="M14" s="11"/>
      <c r="N14" s="11"/>
      <c r="O14" s="82"/>
      <c r="P14" s="82"/>
      <c r="Q14" s="82"/>
      <c r="R14" s="81"/>
      <c r="S14" s="81"/>
    </row>
    <row r="15" spans="1:19" ht="21.75" thickBot="1">
      <c r="B15" s="48" t="s">
        <v>13</v>
      </c>
      <c r="C15" s="118">
        <f>AVERAGE($C$10:$G$10)</f>
        <v>4.2</v>
      </c>
      <c r="D15" s="119"/>
      <c r="E15" s="26"/>
      <c r="F15" s="26"/>
      <c r="G15" s="2"/>
      <c r="J15" s="12"/>
      <c r="K15" s="12"/>
      <c r="L15" s="13"/>
      <c r="M15" s="12"/>
      <c r="N15" s="11"/>
      <c r="O15" s="99" t="s">
        <v>5</v>
      </c>
      <c r="P15" s="100"/>
      <c r="Q15" s="101">
        <f>L13/Q13</f>
        <v>0.83931981389585342</v>
      </c>
    </row>
    <row r="16" spans="1:19" ht="21.75" thickBot="1">
      <c r="B16" s="47" t="s">
        <v>37</v>
      </c>
      <c r="C16" s="116">
        <f>$C$13/$C$15-1</f>
        <v>0.66666666666666652</v>
      </c>
      <c r="D16" s="117"/>
      <c r="E16" s="26"/>
      <c r="F16" s="26"/>
      <c r="G16" s="2"/>
      <c r="M16" s="14"/>
      <c r="N16" s="14"/>
      <c r="O16" s="14"/>
      <c r="P16" s="14"/>
      <c r="Q16" s="14"/>
    </row>
    <row r="19" spans="11:11">
      <c r="K19" s="24"/>
    </row>
  </sheetData>
  <mergeCells count="6">
    <mergeCell ref="O1:Q1"/>
    <mergeCell ref="C16:D16"/>
    <mergeCell ref="C15:D15"/>
    <mergeCell ref="C14:D14"/>
    <mergeCell ref="C13:D13"/>
    <mergeCell ref="J1:L1"/>
  </mergeCells>
  <pageMargins left="0.19685039370078741" right="0.15748031496062992" top="0.74803149606299213" bottom="0.74803149606299213" header="0.31496062992125984" footer="0.31496062992125984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selection activeCell="O9" sqref="O9"/>
    </sheetView>
  </sheetViews>
  <sheetFormatPr defaultRowHeight="12.75"/>
  <cols>
    <col min="1" max="1" width="4.42578125" customWidth="1"/>
    <col min="2" max="2" width="23" customWidth="1"/>
    <col min="3" max="3" width="6.28515625" customWidth="1"/>
    <col min="4" max="7" width="4.85546875" customWidth="1"/>
    <col min="8" max="8" width="10" customWidth="1"/>
    <col min="9" max="9" width="0.85546875" style="2" customWidth="1"/>
    <col min="10" max="11" width="10.42578125" customWidth="1"/>
    <col min="12" max="12" width="14.28515625" customWidth="1"/>
    <col min="13" max="13" width="1.85546875" customWidth="1"/>
    <col min="14" max="14" width="0.85546875" customWidth="1"/>
    <col min="15" max="15" width="10.140625" customWidth="1"/>
    <col min="16" max="16" width="10.42578125" customWidth="1"/>
    <col min="17" max="17" width="16" customWidth="1"/>
    <col min="18" max="18" width="2.28515625" customWidth="1"/>
  </cols>
  <sheetData>
    <row r="1" spans="1:19" s="4" customFormat="1" ht="25.5" customHeight="1" thickBot="1">
      <c r="B1" s="5" t="s">
        <v>54</v>
      </c>
      <c r="C1" s="6"/>
      <c r="D1" s="6"/>
      <c r="E1" s="6"/>
      <c r="F1" s="6"/>
      <c r="G1" s="6"/>
      <c r="H1" s="10"/>
      <c r="I1" s="11"/>
      <c r="J1" s="124" t="s">
        <v>7</v>
      </c>
      <c r="K1" s="125"/>
      <c r="L1" s="126"/>
      <c r="M1" s="35"/>
      <c r="N1" s="5"/>
      <c r="O1" s="113" t="s">
        <v>15</v>
      </c>
      <c r="P1" s="114"/>
      <c r="Q1" s="115"/>
    </row>
    <row r="2" spans="1:19" s="4" customFormat="1" ht="40.5" customHeight="1" thickBot="1">
      <c r="A2" s="42" t="s">
        <v>8</v>
      </c>
      <c r="B2" s="34" t="s">
        <v>0</v>
      </c>
      <c r="C2" s="104" t="s">
        <v>57</v>
      </c>
      <c r="D2" s="105" t="s">
        <v>58</v>
      </c>
      <c r="E2" s="105" t="s">
        <v>59</v>
      </c>
      <c r="F2" s="105" t="s">
        <v>60</v>
      </c>
      <c r="G2" s="105" t="s">
        <v>61</v>
      </c>
      <c r="H2" s="30" t="s">
        <v>27</v>
      </c>
      <c r="I2" s="15"/>
      <c r="J2" s="17" t="s">
        <v>9</v>
      </c>
      <c r="K2" s="18" t="s">
        <v>10</v>
      </c>
      <c r="L2" s="19" t="s">
        <v>11</v>
      </c>
      <c r="M2" s="21"/>
      <c r="O2" s="20" t="s">
        <v>6</v>
      </c>
      <c r="P2" s="18" t="s">
        <v>17</v>
      </c>
      <c r="Q2" s="19" t="s">
        <v>16</v>
      </c>
      <c r="R2" s="16"/>
    </row>
    <row r="3" spans="1:19" ht="20.25">
      <c r="A3" s="44">
        <v>1</v>
      </c>
      <c r="B3" s="37" t="s">
        <v>40</v>
      </c>
      <c r="C3" s="38">
        <v>1</v>
      </c>
      <c r="D3" s="39"/>
      <c r="E3" s="39"/>
      <c r="F3" s="39"/>
      <c r="G3" s="39">
        <v>1</v>
      </c>
      <c r="H3" s="36">
        <f>SUM(C3:G3)</f>
        <v>2</v>
      </c>
      <c r="I3" s="12"/>
      <c r="J3" s="27">
        <f>H3/$H$11</f>
        <v>5.8823529411764705E-2</v>
      </c>
      <c r="K3" s="28">
        <f>LN(J3)</f>
        <v>-2.8332133440562162</v>
      </c>
      <c r="L3" s="29">
        <f>J3*K3</f>
        <v>-0.16665960847389508</v>
      </c>
      <c r="M3" s="1"/>
      <c r="O3" s="27">
        <f t="shared" ref="O3:O9" si="0">1/$H$10</f>
        <v>0.14285714285714285</v>
      </c>
      <c r="P3" s="28">
        <f>LN(O3)</f>
        <v>-1.9459101490553135</v>
      </c>
      <c r="Q3" s="29">
        <f>O3*P3</f>
        <v>-0.27798716415075903</v>
      </c>
    </row>
    <row r="4" spans="1:19" ht="20.25">
      <c r="A4" s="43">
        <v>2</v>
      </c>
      <c r="B4" s="37" t="s">
        <v>47</v>
      </c>
      <c r="C4" s="40">
        <v>3</v>
      </c>
      <c r="D4" s="41">
        <v>7</v>
      </c>
      <c r="E4" s="41">
        <v>6</v>
      </c>
      <c r="F4" s="41">
        <v>1</v>
      </c>
      <c r="G4" s="41">
        <v>4</v>
      </c>
      <c r="H4" s="36">
        <f t="shared" ref="H4:H9" si="1">SUM(C4:G4)</f>
        <v>21</v>
      </c>
      <c r="I4" s="12"/>
      <c r="J4" s="27">
        <f t="shared" ref="J4:J9" si="2">H4/$H$11</f>
        <v>0.61764705882352944</v>
      </c>
      <c r="K4" s="28">
        <f t="shared" ref="K4:K9" si="3">LN(J4)</f>
        <v>-0.48183808689273833</v>
      </c>
      <c r="L4" s="29">
        <f t="shared" ref="L4:L9" si="4">J4*K4</f>
        <v>-0.29760587719845605</v>
      </c>
      <c r="M4" s="1"/>
      <c r="O4" s="27">
        <f t="shared" si="0"/>
        <v>0.14285714285714285</v>
      </c>
      <c r="P4" s="28">
        <f t="shared" ref="P4:P9" si="5">LN(O4)</f>
        <v>-1.9459101490553135</v>
      </c>
      <c r="Q4" s="29">
        <f t="shared" ref="Q4:Q9" si="6">O4*P4</f>
        <v>-0.27798716415075903</v>
      </c>
    </row>
    <row r="5" spans="1:19" ht="20.25">
      <c r="A5" s="43">
        <v>3</v>
      </c>
      <c r="B5" s="37" t="s">
        <v>41</v>
      </c>
      <c r="C5" s="40">
        <v>1</v>
      </c>
      <c r="D5" s="41">
        <v>1</v>
      </c>
      <c r="E5" s="41">
        <v>1</v>
      </c>
      <c r="F5" s="41">
        <v>2</v>
      </c>
      <c r="G5" s="41">
        <v>1</v>
      </c>
      <c r="H5" s="36">
        <f t="shared" si="1"/>
        <v>6</v>
      </c>
      <c r="I5" s="12"/>
      <c r="J5" s="27">
        <f t="shared" si="2"/>
        <v>0.17647058823529413</v>
      </c>
      <c r="K5" s="28">
        <f t="shared" si="3"/>
        <v>-1.7346010553881064</v>
      </c>
      <c r="L5" s="29">
        <f t="shared" si="4"/>
        <v>-0.30610606859790113</v>
      </c>
      <c r="M5" s="1"/>
      <c r="O5" s="27">
        <f t="shared" si="0"/>
        <v>0.14285714285714285</v>
      </c>
      <c r="P5" s="28">
        <f t="shared" si="5"/>
        <v>-1.9459101490553135</v>
      </c>
      <c r="Q5" s="29">
        <f t="shared" si="6"/>
        <v>-0.27798716415075903</v>
      </c>
    </row>
    <row r="6" spans="1:19" ht="20.25">
      <c r="A6" s="43">
        <v>4</v>
      </c>
      <c r="B6" s="37" t="s">
        <v>49</v>
      </c>
      <c r="C6" s="40">
        <v>1</v>
      </c>
      <c r="D6" s="41"/>
      <c r="E6" s="41"/>
      <c r="F6" s="41"/>
      <c r="G6" s="41"/>
      <c r="H6" s="36">
        <f t="shared" si="1"/>
        <v>1</v>
      </c>
      <c r="I6" s="12"/>
      <c r="J6" s="27">
        <f t="shared" si="2"/>
        <v>2.9411764705882353E-2</v>
      </c>
      <c r="K6" s="28">
        <f t="shared" si="3"/>
        <v>-3.5263605246161616</v>
      </c>
      <c r="L6" s="29">
        <f t="shared" si="4"/>
        <v>-0.1037164860181224</v>
      </c>
      <c r="M6" s="1"/>
      <c r="O6" s="27">
        <f t="shared" si="0"/>
        <v>0.14285714285714285</v>
      </c>
      <c r="P6" s="28">
        <f t="shared" si="5"/>
        <v>-1.9459101490553135</v>
      </c>
      <c r="Q6" s="29">
        <f t="shared" si="6"/>
        <v>-0.27798716415075903</v>
      </c>
    </row>
    <row r="7" spans="1:19" ht="20.25">
      <c r="A7" s="43">
        <v>5</v>
      </c>
      <c r="B7" s="37" t="s">
        <v>50</v>
      </c>
      <c r="C7" s="40"/>
      <c r="D7" s="41">
        <v>1</v>
      </c>
      <c r="E7" s="41"/>
      <c r="F7" s="41"/>
      <c r="G7" s="41"/>
      <c r="H7" s="36">
        <f t="shared" si="1"/>
        <v>1</v>
      </c>
      <c r="I7" s="12"/>
      <c r="J7" s="27">
        <f t="shared" si="2"/>
        <v>2.9411764705882353E-2</v>
      </c>
      <c r="K7" s="28">
        <f t="shared" si="3"/>
        <v>-3.5263605246161616</v>
      </c>
      <c r="L7" s="29">
        <f t="shared" si="4"/>
        <v>-0.1037164860181224</v>
      </c>
      <c r="M7" s="1"/>
      <c r="O7" s="27">
        <f t="shared" si="0"/>
        <v>0.14285714285714285</v>
      </c>
      <c r="P7" s="28">
        <f t="shared" si="5"/>
        <v>-1.9459101490553135</v>
      </c>
      <c r="Q7" s="29">
        <f t="shared" si="6"/>
        <v>-0.27798716415075903</v>
      </c>
    </row>
    <row r="8" spans="1:19" ht="20.25">
      <c r="A8" s="43">
        <v>6</v>
      </c>
      <c r="B8" s="37" t="s">
        <v>45</v>
      </c>
      <c r="C8" s="40"/>
      <c r="D8" s="41">
        <v>1</v>
      </c>
      <c r="E8" s="41"/>
      <c r="F8" s="41">
        <v>1</v>
      </c>
      <c r="G8" s="41"/>
      <c r="H8" s="36">
        <f t="shared" si="1"/>
        <v>2</v>
      </c>
      <c r="I8" s="12"/>
      <c r="J8" s="27">
        <f t="shared" si="2"/>
        <v>5.8823529411764705E-2</v>
      </c>
      <c r="K8" s="28">
        <f t="shared" si="3"/>
        <v>-2.8332133440562162</v>
      </c>
      <c r="L8" s="29">
        <f t="shared" si="4"/>
        <v>-0.16665960847389508</v>
      </c>
      <c r="M8" s="1"/>
      <c r="O8" s="27">
        <f t="shared" si="0"/>
        <v>0.14285714285714285</v>
      </c>
      <c r="P8" s="28">
        <f t="shared" si="5"/>
        <v>-1.9459101490553135</v>
      </c>
      <c r="Q8" s="29">
        <f t="shared" si="6"/>
        <v>-0.27798716415075903</v>
      </c>
    </row>
    <row r="9" spans="1:19" ht="21" thickBot="1">
      <c r="A9" s="43">
        <v>7</v>
      </c>
      <c r="B9" s="37" t="s">
        <v>43</v>
      </c>
      <c r="C9" s="40"/>
      <c r="D9" s="41"/>
      <c r="E9" s="41">
        <v>1</v>
      </c>
      <c r="F9" s="41"/>
      <c r="G9" s="41"/>
      <c r="H9" s="36">
        <f t="shared" si="1"/>
        <v>1</v>
      </c>
      <c r="I9" s="12"/>
      <c r="J9" s="27">
        <f t="shared" si="2"/>
        <v>2.9411764705882353E-2</v>
      </c>
      <c r="K9" s="28">
        <f t="shared" si="3"/>
        <v>-3.5263605246161616</v>
      </c>
      <c r="L9" s="29">
        <f t="shared" si="4"/>
        <v>-0.1037164860181224</v>
      </c>
      <c r="M9" s="1"/>
      <c r="O9" s="27">
        <f t="shared" si="0"/>
        <v>0.14285714285714285</v>
      </c>
      <c r="P9" s="28">
        <f t="shared" si="5"/>
        <v>-1.9459101490553135</v>
      </c>
      <c r="Q9" s="29">
        <f t="shared" si="6"/>
        <v>-0.27798716415075903</v>
      </c>
    </row>
    <row r="10" spans="1:19" ht="20.25">
      <c r="A10" s="4"/>
      <c r="B10" s="7" t="s">
        <v>67</v>
      </c>
      <c r="C10" s="23">
        <f t="shared" ref="C10:H10" si="7">COUNTIF(C3:C9,"&gt;0")</f>
        <v>4</v>
      </c>
      <c r="D10" s="8">
        <f t="shared" si="7"/>
        <v>4</v>
      </c>
      <c r="E10" s="8">
        <f t="shared" si="7"/>
        <v>3</v>
      </c>
      <c r="F10" s="8">
        <f t="shared" si="7"/>
        <v>3</v>
      </c>
      <c r="G10" s="8">
        <f t="shared" si="7"/>
        <v>3</v>
      </c>
      <c r="H10" s="22">
        <f t="shared" si="7"/>
        <v>7</v>
      </c>
      <c r="I10" s="13"/>
      <c r="J10" s="51" t="s">
        <v>14</v>
      </c>
      <c r="K10" s="25"/>
      <c r="L10" s="51" t="s">
        <v>14</v>
      </c>
      <c r="O10" s="52" t="s">
        <v>14</v>
      </c>
      <c r="P10" s="25"/>
      <c r="Q10" s="51" t="s">
        <v>14</v>
      </c>
    </row>
    <row r="11" spans="1:19" ht="21" thickBot="1">
      <c r="A11" s="4"/>
      <c r="B11" s="31" t="s">
        <v>32</v>
      </c>
      <c r="C11" s="32"/>
      <c r="D11" s="33"/>
      <c r="E11" s="33"/>
      <c r="F11" s="33"/>
      <c r="G11" s="33"/>
      <c r="H11" s="9">
        <f>SUM(H3:H9)</f>
        <v>34</v>
      </c>
      <c r="I11" s="13"/>
      <c r="J11" s="49">
        <f>SUM(J3:J9)</f>
        <v>1</v>
      </c>
      <c r="K11" s="25"/>
      <c r="L11" s="50">
        <f>SUM(L3:L9)</f>
        <v>-1.2481806207985147</v>
      </c>
      <c r="O11" s="49">
        <f>SUM(O3:O9)</f>
        <v>0.99999999999999978</v>
      </c>
      <c r="P11" s="25"/>
      <c r="Q11" s="50">
        <f>SUM(Q3:Q9)</f>
        <v>-1.945910149055313</v>
      </c>
    </row>
    <row r="12" spans="1:19" ht="13.5" thickBot="1"/>
    <row r="13" spans="1:19" ht="21" thickBot="1">
      <c r="B13" s="45" t="s">
        <v>1</v>
      </c>
      <c r="C13" s="122">
        <f>$H$10</f>
        <v>7</v>
      </c>
      <c r="D13" s="123"/>
      <c r="E13" s="26"/>
      <c r="F13" s="26"/>
      <c r="G13" s="2"/>
      <c r="J13" s="93" t="s">
        <v>3</v>
      </c>
      <c r="K13" s="94"/>
      <c r="L13" s="95">
        <f>-1*L11</f>
        <v>1.2481806207985147</v>
      </c>
      <c r="M13" s="5"/>
      <c r="N13" s="5"/>
      <c r="O13" s="96" t="s">
        <v>4</v>
      </c>
      <c r="P13" s="97"/>
      <c r="Q13" s="98">
        <f>-1*Q11</f>
        <v>1.945910149055313</v>
      </c>
    </row>
    <row r="14" spans="1:19" ht="21" thickBot="1">
      <c r="B14" s="46" t="s">
        <v>2</v>
      </c>
      <c r="C14" s="120">
        <f>$H$11</f>
        <v>34</v>
      </c>
      <c r="D14" s="121"/>
      <c r="E14" s="26"/>
      <c r="F14" s="26"/>
      <c r="G14" s="2"/>
      <c r="I14" s="3"/>
      <c r="J14" s="83"/>
      <c r="K14" s="83"/>
      <c r="L14" s="82"/>
      <c r="M14" s="11"/>
      <c r="N14" s="11"/>
      <c r="O14" s="82"/>
      <c r="P14" s="82"/>
      <c r="Q14" s="82"/>
      <c r="R14" s="81"/>
      <c r="S14" s="81"/>
    </row>
    <row r="15" spans="1:19" ht="21.75" thickBot="1">
      <c r="B15" s="48" t="s">
        <v>13</v>
      </c>
      <c r="C15" s="118">
        <f>AVERAGE($C$10:$G$10)</f>
        <v>3.4</v>
      </c>
      <c r="D15" s="119"/>
      <c r="E15" s="26"/>
      <c r="F15" s="26"/>
      <c r="G15" s="2"/>
      <c r="J15" s="12"/>
      <c r="K15" s="12"/>
      <c r="L15" s="13"/>
      <c r="M15" s="12"/>
      <c r="N15" s="11"/>
      <c r="O15" s="99" t="s">
        <v>5</v>
      </c>
      <c r="P15" s="100"/>
      <c r="Q15" s="101">
        <f>L13/Q13</f>
        <v>0.64143795200640319</v>
      </c>
    </row>
    <row r="16" spans="1:19" ht="21" thickBot="1">
      <c r="B16" s="47" t="s">
        <v>12</v>
      </c>
      <c r="C16" s="116">
        <f>$C$13/$C$15-1</f>
        <v>1.0588235294117649</v>
      </c>
      <c r="D16" s="117"/>
      <c r="E16" s="26"/>
      <c r="F16" s="26"/>
      <c r="G16" s="2"/>
      <c r="M16" s="14"/>
      <c r="N16" s="14"/>
      <c r="O16" s="14"/>
      <c r="P16" s="14"/>
      <c r="Q16" s="14"/>
    </row>
    <row r="19" spans="11:11">
      <c r="K19" s="24"/>
    </row>
  </sheetData>
  <mergeCells count="6">
    <mergeCell ref="C16:D16"/>
    <mergeCell ref="J1:L1"/>
    <mergeCell ref="O1:Q1"/>
    <mergeCell ref="C13:D13"/>
    <mergeCell ref="C14:D14"/>
    <mergeCell ref="C15:D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példa 2</vt:lpstr>
      <vt:lpstr>összesítő</vt:lpstr>
      <vt:lpstr>fajtextúra</vt:lpstr>
      <vt:lpstr>C) számítás</vt:lpstr>
      <vt:lpstr>D) számítás</vt:lpstr>
    </vt:vector>
  </TitlesOfParts>
  <Company>NyF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Edit</dc:creator>
  <cp:lastModifiedBy>Edit</cp:lastModifiedBy>
  <cp:lastPrinted>2019-03-06T13:59:49Z</cp:lastPrinted>
  <dcterms:created xsi:type="dcterms:W3CDTF">2015-03-18T13:07:17Z</dcterms:created>
  <dcterms:modified xsi:type="dcterms:W3CDTF">2019-03-11T07:45:33Z</dcterms:modified>
</cp:coreProperties>
</file>